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len\OneDrive\Tiedostot\Kaiku\18-SM ja Nappulaliiga 2022\"/>
    </mc:Choice>
  </mc:AlternateContent>
  <xr:revisionPtr revIDLastSave="0" documentId="8_{5A46B3E2-8428-46FA-A5EF-67684DFCCF5A}" xr6:coauthVersionLast="47" xr6:coauthVersionMax="47" xr10:uidLastSave="{00000000-0000-0000-0000-000000000000}"/>
  <bookViews>
    <workbookView xWindow="-108" yWindow="-108" windowWidth="23256" windowHeight="12576" tabRatio="676" xr2:uid="{53526348-5DCA-4A68-931B-A60CD3FB8177}"/>
  </bookViews>
  <sheets>
    <sheet name="M12 JO poolit" sheetId="2" r:id="rId1"/>
    <sheet name="M12 JO taulukot" sheetId="7" r:id="rId2"/>
    <sheet name="M12 JO jatko" sheetId="6" r:id="rId3"/>
    <sheet name="M12 JO jatkotaulukko" sheetId="11" r:id="rId4"/>
    <sheet name="M18 JO poolit" sheetId="1" r:id="rId5"/>
    <sheet name="M18 JO taulukot" sheetId="8" r:id="rId6"/>
    <sheet name="M18 JO jatko" sheetId="5" r:id="rId7"/>
    <sheet name="M18 JO jatkotaulukko" sheetId="12" r:id="rId8"/>
    <sheet name="N12 JO pooli" sheetId="3" r:id="rId9"/>
    <sheet name="N12 JO taulukot" sheetId="9" r:id="rId10"/>
    <sheet name="N18 JO pooli" sheetId="4" r:id="rId11"/>
    <sheet name="N18 JO taulukot" sheetId="10" r:id="rId12"/>
    <sheet name="NN18 np" sheetId="13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6" i="1" l="1"/>
  <c r="N366" i="1" s="1"/>
  <c r="K366" i="1"/>
  <c r="M366" i="1" s="1"/>
  <c r="D366" i="1"/>
  <c r="C366" i="1"/>
  <c r="L365" i="1"/>
  <c r="N365" i="1" s="1"/>
  <c r="K365" i="1"/>
  <c r="M365" i="1" s="1"/>
  <c r="D365" i="1"/>
  <c r="C365" i="1"/>
  <c r="L364" i="1"/>
  <c r="N364" i="1" s="1"/>
  <c r="K364" i="1"/>
  <c r="M364" i="1" s="1"/>
  <c r="D364" i="1"/>
  <c r="C364" i="1"/>
  <c r="L363" i="1"/>
  <c r="N363" i="1" s="1"/>
  <c r="K363" i="1"/>
  <c r="M363" i="1" s="1"/>
  <c r="D363" i="1"/>
  <c r="C363" i="1"/>
  <c r="L362" i="1"/>
  <c r="K362" i="1"/>
  <c r="D362" i="1"/>
  <c r="C362" i="1"/>
  <c r="L151" i="4"/>
  <c r="N151" i="4" s="1"/>
  <c r="K151" i="4"/>
  <c r="M151" i="4" s="1"/>
  <c r="C151" i="4"/>
  <c r="L150" i="4"/>
  <c r="N150" i="4" s="1"/>
  <c r="K150" i="4"/>
  <c r="M150" i="4" s="1"/>
  <c r="C150" i="4"/>
  <c r="L149" i="4"/>
  <c r="N149" i="4" s="1"/>
  <c r="K149" i="4"/>
  <c r="M149" i="4" s="1"/>
  <c r="D149" i="4"/>
  <c r="C149" i="4"/>
  <c r="L148" i="4"/>
  <c r="K148" i="4"/>
  <c r="M148" i="4" s="1"/>
  <c r="C148" i="4"/>
  <c r="L147" i="4"/>
  <c r="N147" i="4" s="1"/>
  <c r="K147" i="4"/>
  <c r="K152" i="4" s="1"/>
  <c r="C147" i="4"/>
  <c r="L125" i="4"/>
  <c r="N125" i="4" s="1"/>
  <c r="K125" i="4"/>
  <c r="M125" i="4" s="1"/>
  <c r="C125" i="4"/>
  <c r="L124" i="4"/>
  <c r="N124" i="4" s="1"/>
  <c r="K124" i="4"/>
  <c r="M124" i="4" s="1"/>
  <c r="C124" i="4"/>
  <c r="L123" i="4"/>
  <c r="N123" i="4" s="1"/>
  <c r="K123" i="4"/>
  <c r="M123" i="4" s="1"/>
  <c r="D123" i="4"/>
  <c r="C123" i="4"/>
  <c r="L122" i="4"/>
  <c r="K122" i="4"/>
  <c r="M122" i="4" s="1"/>
  <c r="C122" i="4"/>
  <c r="L121" i="4"/>
  <c r="N121" i="4" s="1"/>
  <c r="K121" i="4"/>
  <c r="K126" i="4" s="1"/>
  <c r="C121" i="4"/>
  <c r="L99" i="4"/>
  <c r="N99" i="4" s="1"/>
  <c r="K99" i="4"/>
  <c r="M99" i="4" s="1"/>
  <c r="C99" i="4"/>
  <c r="L98" i="4"/>
  <c r="N98" i="4" s="1"/>
  <c r="K98" i="4"/>
  <c r="M98" i="4" s="1"/>
  <c r="C98" i="4"/>
  <c r="L97" i="4"/>
  <c r="N97" i="4" s="1"/>
  <c r="K97" i="4"/>
  <c r="M97" i="4" s="1"/>
  <c r="D97" i="4"/>
  <c r="C97" i="4"/>
  <c r="L96" i="4"/>
  <c r="K96" i="4"/>
  <c r="M96" i="4" s="1"/>
  <c r="C96" i="4"/>
  <c r="L95" i="4"/>
  <c r="N95" i="4" s="1"/>
  <c r="K95" i="4"/>
  <c r="K100" i="4" s="1"/>
  <c r="C95" i="4"/>
  <c r="L73" i="4"/>
  <c r="N73" i="4" s="1"/>
  <c r="K73" i="4"/>
  <c r="M73" i="4" s="1"/>
  <c r="C73" i="4"/>
  <c r="L72" i="4"/>
  <c r="N72" i="4" s="1"/>
  <c r="K72" i="4"/>
  <c r="M72" i="4" s="1"/>
  <c r="C72" i="4"/>
  <c r="L71" i="4"/>
  <c r="N71" i="4" s="1"/>
  <c r="K71" i="4"/>
  <c r="M71" i="4" s="1"/>
  <c r="D71" i="4"/>
  <c r="C71" i="4"/>
  <c r="L70" i="4"/>
  <c r="K70" i="4"/>
  <c r="M70" i="4" s="1"/>
  <c r="C70" i="4"/>
  <c r="L69" i="4"/>
  <c r="N69" i="4" s="1"/>
  <c r="K69" i="4"/>
  <c r="K74" i="4" s="1"/>
  <c r="C69" i="4"/>
  <c r="L73" i="3"/>
  <c r="N73" i="3" s="1"/>
  <c r="K73" i="3"/>
  <c r="M73" i="3" s="1"/>
  <c r="C73" i="3"/>
  <c r="L72" i="3"/>
  <c r="N72" i="3" s="1"/>
  <c r="K72" i="3"/>
  <c r="M72" i="3" s="1"/>
  <c r="C72" i="3"/>
  <c r="L71" i="3"/>
  <c r="N71" i="3" s="1"/>
  <c r="K71" i="3"/>
  <c r="M71" i="3" s="1"/>
  <c r="D71" i="3"/>
  <c r="C71" i="3"/>
  <c r="L70" i="3"/>
  <c r="N70" i="3" s="1"/>
  <c r="K70" i="3"/>
  <c r="M70" i="3" s="1"/>
  <c r="C70" i="3"/>
  <c r="L69" i="3"/>
  <c r="N69" i="3" s="1"/>
  <c r="N74" i="3" s="1"/>
  <c r="K69" i="3"/>
  <c r="K74" i="3" s="1"/>
  <c r="C69" i="3"/>
  <c r="L182" i="6"/>
  <c r="N182" i="6" s="1"/>
  <c r="K182" i="6"/>
  <c r="M182" i="6" s="1"/>
  <c r="C182" i="6"/>
  <c r="L181" i="6"/>
  <c r="N181" i="6" s="1"/>
  <c r="K181" i="6"/>
  <c r="M181" i="6" s="1"/>
  <c r="C181" i="6"/>
  <c r="L180" i="6"/>
  <c r="N180" i="6" s="1"/>
  <c r="K180" i="6"/>
  <c r="M180" i="6" s="1"/>
  <c r="D180" i="6"/>
  <c r="C180" i="6"/>
  <c r="L179" i="6"/>
  <c r="K179" i="6"/>
  <c r="M179" i="6" s="1"/>
  <c r="C179" i="6"/>
  <c r="L178" i="6"/>
  <c r="N178" i="6" s="1"/>
  <c r="K178" i="6"/>
  <c r="K183" i="6" s="1"/>
  <c r="C178" i="6"/>
  <c r="L155" i="6"/>
  <c r="N155" i="6" s="1"/>
  <c r="K155" i="6"/>
  <c r="M155" i="6" s="1"/>
  <c r="C155" i="6"/>
  <c r="L154" i="6"/>
  <c r="N154" i="6" s="1"/>
  <c r="K154" i="6"/>
  <c r="M154" i="6" s="1"/>
  <c r="C154" i="6"/>
  <c r="L153" i="6"/>
  <c r="N153" i="6" s="1"/>
  <c r="K153" i="6"/>
  <c r="M153" i="6" s="1"/>
  <c r="D153" i="6"/>
  <c r="C153" i="6"/>
  <c r="L152" i="6"/>
  <c r="K152" i="6"/>
  <c r="M152" i="6" s="1"/>
  <c r="C152" i="6"/>
  <c r="L151" i="6"/>
  <c r="N151" i="6" s="1"/>
  <c r="K151" i="6"/>
  <c r="K156" i="6" s="1"/>
  <c r="C151" i="6"/>
  <c r="L128" i="6"/>
  <c r="N128" i="6" s="1"/>
  <c r="K128" i="6"/>
  <c r="M128" i="6" s="1"/>
  <c r="C128" i="6"/>
  <c r="L127" i="6"/>
  <c r="N127" i="6" s="1"/>
  <c r="K127" i="6"/>
  <c r="M127" i="6" s="1"/>
  <c r="C127" i="6"/>
  <c r="L126" i="6"/>
  <c r="N126" i="6" s="1"/>
  <c r="K126" i="6"/>
  <c r="M126" i="6" s="1"/>
  <c r="D126" i="6"/>
  <c r="C126" i="6"/>
  <c r="L125" i="6"/>
  <c r="K125" i="6"/>
  <c r="M125" i="6" s="1"/>
  <c r="C125" i="6"/>
  <c r="L124" i="6"/>
  <c r="N124" i="6" s="1"/>
  <c r="K124" i="6"/>
  <c r="K129" i="6" s="1"/>
  <c r="C124" i="6"/>
  <c r="L101" i="6"/>
  <c r="N101" i="6" s="1"/>
  <c r="K101" i="6"/>
  <c r="M101" i="6" s="1"/>
  <c r="C101" i="6"/>
  <c r="L100" i="6"/>
  <c r="N100" i="6" s="1"/>
  <c r="K100" i="6"/>
  <c r="M100" i="6" s="1"/>
  <c r="C100" i="6"/>
  <c r="L99" i="6"/>
  <c r="N99" i="6" s="1"/>
  <c r="K99" i="6"/>
  <c r="M99" i="6" s="1"/>
  <c r="D99" i="6"/>
  <c r="C99" i="6"/>
  <c r="L98" i="6"/>
  <c r="K98" i="6"/>
  <c r="M98" i="6" s="1"/>
  <c r="C98" i="6"/>
  <c r="L97" i="6"/>
  <c r="N97" i="6" s="1"/>
  <c r="K97" i="6"/>
  <c r="K102" i="6" s="1"/>
  <c r="C97" i="6"/>
  <c r="L74" i="6"/>
  <c r="N74" i="6" s="1"/>
  <c r="K74" i="6"/>
  <c r="M74" i="6" s="1"/>
  <c r="C74" i="6"/>
  <c r="L73" i="6"/>
  <c r="N73" i="6" s="1"/>
  <c r="K73" i="6"/>
  <c r="M73" i="6" s="1"/>
  <c r="C73" i="6"/>
  <c r="L72" i="6"/>
  <c r="N72" i="6" s="1"/>
  <c r="K72" i="6"/>
  <c r="M72" i="6" s="1"/>
  <c r="D72" i="6"/>
  <c r="C72" i="6"/>
  <c r="L71" i="6"/>
  <c r="K71" i="6"/>
  <c r="M71" i="6" s="1"/>
  <c r="C71" i="6"/>
  <c r="L70" i="6"/>
  <c r="N70" i="6" s="1"/>
  <c r="K70" i="6"/>
  <c r="K75" i="6" s="1"/>
  <c r="C70" i="6"/>
  <c r="L47" i="6"/>
  <c r="N47" i="6" s="1"/>
  <c r="K47" i="6"/>
  <c r="M47" i="6" s="1"/>
  <c r="C47" i="6"/>
  <c r="L46" i="6"/>
  <c r="N46" i="6" s="1"/>
  <c r="K46" i="6"/>
  <c r="M46" i="6" s="1"/>
  <c r="C46" i="6"/>
  <c r="L45" i="6"/>
  <c r="N45" i="6" s="1"/>
  <c r="K45" i="6"/>
  <c r="M45" i="6" s="1"/>
  <c r="D45" i="6"/>
  <c r="C45" i="6"/>
  <c r="L44" i="6"/>
  <c r="K44" i="6"/>
  <c r="M44" i="6" s="1"/>
  <c r="C44" i="6"/>
  <c r="L43" i="6"/>
  <c r="N43" i="6" s="1"/>
  <c r="K43" i="6"/>
  <c r="K48" i="6" s="1"/>
  <c r="C43" i="6"/>
  <c r="L399" i="2"/>
  <c r="N399" i="2" s="1"/>
  <c r="K399" i="2"/>
  <c r="M399" i="2" s="1"/>
  <c r="C399" i="2"/>
  <c r="L398" i="2"/>
  <c r="N398" i="2" s="1"/>
  <c r="K398" i="2"/>
  <c r="M398" i="2" s="1"/>
  <c r="C398" i="2"/>
  <c r="L397" i="2"/>
  <c r="N397" i="2" s="1"/>
  <c r="K397" i="2"/>
  <c r="M397" i="2" s="1"/>
  <c r="D397" i="2"/>
  <c r="C397" i="2"/>
  <c r="L396" i="2"/>
  <c r="K396" i="2"/>
  <c r="M396" i="2" s="1"/>
  <c r="C396" i="2"/>
  <c r="L395" i="2"/>
  <c r="N395" i="2" s="1"/>
  <c r="K395" i="2"/>
  <c r="K400" i="2" s="1"/>
  <c r="C395" i="2"/>
  <c r="L372" i="2"/>
  <c r="N372" i="2" s="1"/>
  <c r="K372" i="2"/>
  <c r="M372" i="2" s="1"/>
  <c r="C372" i="2"/>
  <c r="L371" i="2"/>
  <c r="N371" i="2" s="1"/>
  <c r="K371" i="2"/>
  <c r="M371" i="2" s="1"/>
  <c r="C371" i="2"/>
  <c r="L370" i="2"/>
  <c r="N370" i="2" s="1"/>
  <c r="K370" i="2"/>
  <c r="M370" i="2" s="1"/>
  <c r="D370" i="2"/>
  <c r="C370" i="2"/>
  <c r="L369" i="2"/>
  <c r="K369" i="2"/>
  <c r="M369" i="2" s="1"/>
  <c r="C369" i="2"/>
  <c r="L368" i="2"/>
  <c r="N368" i="2" s="1"/>
  <c r="K368" i="2"/>
  <c r="K373" i="2" s="1"/>
  <c r="C368" i="2"/>
  <c r="L345" i="2"/>
  <c r="N345" i="2" s="1"/>
  <c r="K345" i="2"/>
  <c r="M345" i="2" s="1"/>
  <c r="C345" i="2"/>
  <c r="L344" i="2"/>
  <c r="N344" i="2" s="1"/>
  <c r="K344" i="2"/>
  <c r="M344" i="2" s="1"/>
  <c r="C344" i="2"/>
  <c r="L343" i="2"/>
  <c r="N343" i="2" s="1"/>
  <c r="K343" i="2"/>
  <c r="M343" i="2" s="1"/>
  <c r="D343" i="2"/>
  <c r="C343" i="2"/>
  <c r="L342" i="2"/>
  <c r="K342" i="2"/>
  <c r="M342" i="2" s="1"/>
  <c r="C342" i="2"/>
  <c r="L341" i="2"/>
  <c r="N341" i="2" s="1"/>
  <c r="K341" i="2"/>
  <c r="K346" i="2" s="1"/>
  <c r="C341" i="2"/>
  <c r="L318" i="2"/>
  <c r="N318" i="2" s="1"/>
  <c r="K318" i="2"/>
  <c r="M318" i="2" s="1"/>
  <c r="C318" i="2"/>
  <c r="L317" i="2"/>
  <c r="N317" i="2" s="1"/>
  <c r="K317" i="2"/>
  <c r="M317" i="2" s="1"/>
  <c r="C317" i="2"/>
  <c r="L316" i="2"/>
  <c r="N316" i="2" s="1"/>
  <c r="K316" i="2"/>
  <c r="M316" i="2" s="1"/>
  <c r="D316" i="2"/>
  <c r="C316" i="2"/>
  <c r="L315" i="2"/>
  <c r="K315" i="2"/>
  <c r="M315" i="2" s="1"/>
  <c r="C315" i="2"/>
  <c r="L314" i="2"/>
  <c r="N314" i="2" s="1"/>
  <c r="K314" i="2"/>
  <c r="K319" i="2" s="1"/>
  <c r="C314" i="2"/>
  <c r="L291" i="2"/>
  <c r="N291" i="2" s="1"/>
  <c r="K291" i="2"/>
  <c r="M291" i="2" s="1"/>
  <c r="C291" i="2"/>
  <c r="L290" i="2"/>
  <c r="N290" i="2" s="1"/>
  <c r="K290" i="2"/>
  <c r="M290" i="2" s="1"/>
  <c r="C290" i="2"/>
  <c r="L289" i="2"/>
  <c r="N289" i="2" s="1"/>
  <c r="K289" i="2"/>
  <c r="M289" i="2" s="1"/>
  <c r="D289" i="2"/>
  <c r="C289" i="2"/>
  <c r="L288" i="2"/>
  <c r="N288" i="2" s="1"/>
  <c r="K288" i="2"/>
  <c r="M288" i="2" s="1"/>
  <c r="C288" i="2"/>
  <c r="L287" i="2"/>
  <c r="K287" i="2"/>
  <c r="C287" i="2"/>
  <c r="L264" i="2"/>
  <c r="N264" i="2" s="1"/>
  <c r="K264" i="2"/>
  <c r="M264" i="2" s="1"/>
  <c r="C264" i="2"/>
  <c r="L263" i="2"/>
  <c r="N263" i="2" s="1"/>
  <c r="K263" i="2"/>
  <c r="M263" i="2" s="1"/>
  <c r="C263" i="2"/>
  <c r="L262" i="2"/>
  <c r="N262" i="2" s="1"/>
  <c r="K262" i="2"/>
  <c r="M262" i="2" s="1"/>
  <c r="D262" i="2"/>
  <c r="C262" i="2"/>
  <c r="L261" i="2"/>
  <c r="K261" i="2"/>
  <c r="M261" i="2" s="1"/>
  <c r="C261" i="2"/>
  <c r="L260" i="2"/>
  <c r="N260" i="2" s="1"/>
  <c r="K260" i="2"/>
  <c r="K265" i="2" s="1"/>
  <c r="C260" i="2"/>
  <c r="L237" i="2"/>
  <c r="N237" i="2" s="1"/>
  <c r="K237" i="2"/>
  <c r="M237" i="2" s="1"/>
  <c r="C237" i="2"/>
  <c r="L236" i="2"/>
  <c r="N236" i="2" s="1"/>
  <c r="K236" i="2"/>
  <c r="M236" i="2" s="1"/>
  <c r="C236" i="2"/>
  <c r="L235" i="2"/>
  <c r="N235" i="2" s="1"/>
  <c r="K235" i="2"/>
  <c r="M235" i="2" s="1"/>
  <c r="D235" i="2"/>
  <c r="C235" i="2"/>
  <c r="M234" i="2"/>
  <c r="C234" i="2"/>
  <c r="L233" i="2"/>
  <c r="N233" i="2" s="1"/>
  <c r="K233" i="2"/>
  <c r="K238" i="2" s="1"/>
  <c r="C233" i="2"/>
  <c r="L210" i="2"/>
  <c r="N210" i="2" s="1"/>
  <c r="K210" i="2"/>
  <c r="M210" i="2" s="1"/>
  <c r="C210" i="2"/>
  <c r="L209" i="2"/>
  <c r="N209" i="2" s="1"/>
  <c r="K209" i="2"/>
  <c r="M209" i="2" s="1"/>
  <c r="C209" i="2"/>
  <c r="L208" i="2"/>
  <c r="N208" i="2" s="1"/>
  <c r="K208" i="2"/>
  <c r="M208" i="2" s="1"/>
  <c r="D208" i="2"/>
  <c r="C208" i="2"/>
  <c r="L207" i="2"/>
  <c r="K207" i="2"/>
  <c r="M207" i="2" s="1"/>
  <c r="C207" i="2"/>
  <c r="L206" i="2"/>
  <c r="N206" i="2" s="1"/>
  <c r="K206" i="2"/>
  <c r="K211" i="2" s="1"/>
  <c r="C206" i="2"/>
  <c r="L183" i="2"/>
  <c r="N183" i="2" s="1"/>
  <c r="K183" i="2"/>
  <c r="M183" i="2" s="1"/>
  <c r="C183" i="2"/>
  <c r="L182" i="2"/>
  <c r="N182" i="2" s="1"/>
  <c r="K182" i="2"/>
  <c r="M182" i="2" s="1"/>
  <c r="C182" i="2"/>
  <c r="L181" i="2"/>
  <c r="N181" i="2" s="1"/>
  <c r="K181" i="2"/>
  <c r="M181" i="2" s="1"/>
  <c r="D181" i="2"/>
  <c r="C181" i="2"/>
  <c r="L180" i="2"/>
  <c r="K180" i="2"/>
  <c r="M180" i="2" s="1"/>
  <c r="C180" i="2"/>
  <c r="L179" i="2"/>
  <c r="N179" i="2" s="1"/>
  <c r="K179" i="2"/>
  <c r="K184" i="2" s="1"/>
  <c r="C179" i="2"/>
  <c r="L154" i="2"/>
  <c r="N154" i="2" s="1"/>
  <c r="K154" i="2"/>
  <c r="M154" i="2" s="1"/>
  <c r="C154" i="2"/>
  <c r="L153" i="2"/>
  <c r="N153" i="2" s="1"/>
  <c r="K153" i="2"/>
  <c r="M153" i="2" s="1"/>
  <c r="C153" i="2"/>
  <c r="L152" i="2"/>
  <c r="N152" i="2" s="1"/>
  <c r="K152" i="2"/>
  <c r="M152" i="2" s="1"/>
  <c r="D152" i="2"/>
  <c r="C152" i="2"/>
  <c r="L151" i="2"/>
  <c r="K151" i="2"/>
  <c r="M151" i="2" s="1"/>
  <c r="C151" i="2"/>
  <c r="L150" i="2"/>
  <c r="N150" i="2" s="1"/>
  <c r="K150" i="2"/>
  <c r="K155" i="2" s="1"/>
  <c r="C150" i="2"/>
  <c r="L127" i="2"/>
  <c r="N127" i="2" s="1"/>
  <c r="K127" i="2"/>
  <c r="M127" i="2" s="1"/>
  <c r="C127" i="2"/>
  <c r="L126" i="2"/>
  <c r="N126" i="2" s="1"/>
  <c r="K126" i="2"/>
  <c r="M126" i="2" s="1"/>
  <c r="C126" i="2"/>
  <c r="L125" i="2"/>
  <c r="N125" i="2" s="1"/>
  <c r="K125" i="2"/>
  <c r="M125" i="2" s="1"/>
  <c r="D125" i="2"/>
  <c r="C125" i="2"/>
  <c r="L124" i="2"/>
  <c r="K124" i="2"/>
  <c r="M124" i="2" s="1"/>
  <c r="C124" i="2"/>
  <c r="L123" i="2"/>
  <c r="N123" i="2" s="1"/>
  <c r="K123" i="2"/>
  <c r="K128" i="2" s="1"/>
  <c r="C123" i="2"/>
  <c r="L100" i="2"/>
  <c r="N100" i="2" s="1"/>
  <c r="K100" i="2"/>
  <c r="M100" i="2" s="1"/>
  <c r="C100" i="2"/>
  <c r="L99" i="2"/>
  <c r="N99" i="2" s="1"/>
  <c r="K99" i="2"/>
  <c r="M99" i="2" s="1"/>
  <c r="C99" i="2"/>
  <c r="L98" i="2"/>
  <c r="N98" i="2" s="1"/>
  <c r="K98" i="2"/>
  <c r="M98" i="2" s="1"/>
  <c r="D98" i="2"/>
  <c r="C98" i="2"/>
  <c r="L97" i="2"/>
  <c r="N97" i="2" s="1"/>
  <c r="K97" i="2"/>
  <c r="M97" i="2" s="1"/>
  <c r="C97" i="2"/>
  <c r="L96" i="2"/>
  <c r="L101" i="2" s="1"/>
  <c r="K96" i="2"/>
  <c r="C96" i="2"/>
  <c r="N342" i="1"/>
  <c r="M342" i="1"/>
  <c r="L342" i="1"/>
  <c r="K342" i="1"/>
  <c r="D342" i="1"/>
  <c r="C342" i="1"/>
  <c r="L341" i="1"/>
  <c r="N341" i="1" s="1"/>
  <c r="K341" i="1"/>
  <c r="M341" i="1" s="1"/>
  <c r="D341" i="1"/>
  <c r="C341" i="1"/>
  <c r="L340" i="1"/>
  <c r="N340" i="1" s="1"/>
  <c r="K340" i="1"/>
  <c r="M340" i="1" s="1"/>
  <c r="D340" i="1"/>
  <c r="C340" i="1"/>
  <c r="L339" i="1"/>
  <c r="N339" i="1" s="1"/>
  <c r="K339" i="1"/>
  <c r="M339" i="1" s="1"/>
  <c r="D339" i="1"/>
  <c r="C339" i="1"/>
  <c r="L338" i="1"/>
  <c r="K338" i="1"/>
  <c r="D338" i="1"/>
  <c r="C338" i="1"/>
  <c r="L318" i="1"/>
  <c r="N318" i="1" s="1"/>
  <c r="K318" i="1"/>
  <c r="M318" i="1" s="1"/>
  <c r="D318" i="1"/>
  <c r="C318" i="1"/>
  <c r="L317" i="1"/>
  <c r="N317" i="1" s="1"/>
  <c r="K317" i="1"/>
  <c r="M317" i="1" s="1"/>
  <c r="D317" i="1"/>
  <c r="C317" i="1"/>
  <c r="L316" i="1"/>
  <c r="N316" i="1" s="1"/>
  <c r="K316" i="1"/>
  <c r="M316" i="1" s="1"/>
  <c r="D316" i="1"/>
  <c r="C316" i="1"/>
  <c r="L315" i="1"/>
  <c r="N315" i="1" s="1"/>
  <c r="K315" i="1"/>
  <c r="M315" i="1" s="1"/>
  <c r="D315" i="1"/>
  <c r="C315" i="1"/>
  <c r="L314" i="1"/>
  <c r="L319" i="1" s="1"/>
  <c r="K314" i="1"/>
  <c r="K319" i="1" s="1"/>
  <c r="D314" i="1"/>
  <c r="C314" i="1"/>
  <c r="L294" i="1"/>
  <c r="N294" i="1" s="1"/>
  <c r="K294" i="1"/>
  <c r="M294" i="1" s="1"/>
  <c r="D294" i="1"/>
  <c r="C294" i="1"/>
  <c r="L293" i="1"/>
  <c r="N293" i="1" s="1"/>
  <c r="K293" i="1"/>
  <c r="M293" i="1" s="1"/>
  <c r="D293" i="1"/>
  <c r="C293" i="1"/>
  <c r="L292" i="1"/>
  <c r="N292" i="1" s="1"/>
  <c r="K292" i="1"/>
  <c r="M292" i="1" s="1"/>
  <c r="D292" i="1"/>
  <c r="C292" i="1"/>
  <c r="L291" i="1"/>
  <c r="N291" i="1" s="1"/>
  <c r="K291" i="1"/>
  <c r="M291" i="1" s="1"/>
  <c r="D291" i="1"/>
  <c r="C291" i="1"/>
  <c r="L290" i="1"/>
  <c r="L295" i="1" s="1"/>
  <c r="K290" i="1"/>
  <c r="K295" i="1" s="1"/>
  <c r="D290" i="1"/>
  <c r="C290" i="1"/>
  <c r="L270" i="1"/>
  <c r="N270" i="1" s="1"/>
  <c r="K270" i="1"/>
  <c r="M270" i="1" s="1"/>
  <c r="D270" i="1"/>
  <c r="C270" i="1"/>
  <c r="L269" i="1"/>
  <c r="N269" i="1" s="1"/>
  <c r="K269" i="1"/>
  <c r="M269" i="1" s="1"/>
  <c r="D269" i="1"/>
  <c r="C269" i="1"/>
  <c r="L268" i="1"/>
  <c r="N268" i="1" s="1"/>
  <c r="K268" i="1"/>
  <c r="M268" i="1" s="1"/>
  <c r="D268" i="1"/>
  <c r="C268" i="1"/>
  <c r="L267" i="1"/>
  <c r="N267" i="1" s="1"/>
  <c r="K267" i="1"/>
  <c r="M267" i="1" s="1"/>
  <c r="D267" i="1"/>
  <c r="C267" i="1"/>
  <c r="L266" i="1"/>
  <c r="L271" i="1" s="1"/>
  <c r="K266" i="1"/>
  <c r="K271" i="1" s="1"/>
  <c r="D266" i="1"/>
  <c r="C266" i="1"/>
  <c r="L155" i="5"/>
  <c r="N155" i="5" s="1"/>
  <c r="K155" i="5"/>
  <c r="M155" i="5" s="1"/>
  <c r="D155" i="5"/>
  <c r="C155" i="5"/>
  <c r="L154" i="5"/>
  <c r="N154" i="5" s="1"/>
  <c r="K154" i="5"/>
  <c r="M154" i="5" s="1"/>
  <c r="D154" i="5"/>
  <c r="C154" i="5"/>
  <c r="L153" i="5"/>
  <c r="N153" i="5" s="1"/>
  <c r="K153" i="5"/>
  <c r="M153" i="5" s="1"/>
  <c r="D153" i="5"/>
  <c r="C153" i="5"/>
  <c r="L152" i="5"/>
  <c r="N152" i="5" s="1"/>
  <c r="K152" i="5"/>
  <c r="M152" i="5" s="1"/>
  <c r="D152" i="5"/>
  <c r="C152" i="5"/>
  <c r="L151" i="5"/>
  <c r="L156" i="5" s="1"/>
  <c r="K151" i="5"/>
  <c r="K156" i="5" s="1"/>
  <c r="D151" i="5"/>
  <c r="C151" i="5"/>
  <c r="L132" i="5"/>
  <c r="N132" i="5" s="1"/>
  <c r="K132" i="5"/>
  <c r="M132" i="5" s="1"/>
  <c r="D132" i="5"/>
  <c r="C132" i="5"/>
  <c r="L131" i="5"/>
  <c r="N131" i="5" s="1"/>
  <c r="K131" i="5"/>
  <c r="M131" i="5" s="1"/>
  <c r="D131" i="5"/>
  <c r="C131" i="5"/>
  <c r="L130" i="5"/>
  <c r="N130" i="5" s="1"/>
  <c r="K130" i="5"/>
  <c r="M130" i="5" s="1"/>
  <c r="D130" i="5"/>
  <c r="C130" i="5"/>
  <c r="L129" i="5"/>
  <c r="N129" i="5" s="1"/>
  <c r="K129" i="5"/>
  <c r="M129" i="5" s="1"/>
  <c r="D129" i="5"/>
  <c r="C129" i="5"/>
  <c r="L128" i="5"/>
  <c r="L133" i="5" s="1"/>
  <c r="K128" i="5"/>
  <c r="K133" i="5" s="1"/>
  <c r="D128" i="5"/>
  <c r="C128" i="5"/>
  <c r="L109" i="5"/>
  <c r="N109" i="5" s="1"/>
  <c r="K109" i="5"/>
  <c r="M109" i="5" s="1"/>
  <c r="D109" i="5"/>
  <c r="C109" i="5"/>
  <c r="L108" i="5"/>
  <c r="N108" i="5" s="1"/>
  <c r="K108" i="5"/>
  <c r="M108" i="5" s="1"/>
  <c r="D108" i="5"/>
  <c r="C108" i="5"/>
  <c r="L107" i="5"/>
  <c r="N107" i="5" s="1"/>
  <c r="K107" i="5"/>
  <c r="M107" i="5" s="1"/>
  <c r="D107" i="5"/>
  <c r="C107" i="5"/>
  <c r="L106" i="5"/>
  <c r="N106" i="5" s="1"/>
  <c r="K106" i="5"/>
  <c r="M106" i="5" s="1"/>
  <c r="D106" i="5"/>
  <c r="C106" i="5"/>
  <c r="L105" i="5"/>
  <c r="L110" i="5" s="1"/>
  <c r="K105" i="5"/>
  <c r="K110" i="5" s="1"/>
  <c r="D105" i="5"/>
  <c r="C105" i="5"/>
  <c r="L86" i="5"/>
  <c r="N86" i="5" s="1"/>
  <c r="K86" i="5"/>
  <c r="M86" i="5" s="1"/>
  <c r="D86" i="5"/>
  <c r="C86" i="5"/>
  <c r="L85" i="5"/>
  <c r="N85" i="5" s="1"/>
  <c r="K85" i="5"/>
  <c r="M85" i="5" s="1"/>
  <c r="D85" i="5"/>
  <c r="C85" i="5"/>
  <c r="L84" i="5"/>
  <c r="N84" i="5" s="1"/>
  <c r="K84" i="5"/>
  <c r="M84" i="5" s="1"/>
  <c r="D84" i="5"/>
  <c r="C84" i="5"/>
  <c r="L83" i="5"/>
  <c r="N83" i="5" s="1"/>
  <c r="K83" i="5"/>
  <c r="M83" i="5" s="1"/>
  <c r="D83" i="5"/>
  <c r="C83" i="5"/>
  <c r="L82" i="5"/>
  <c r="L87" i="5" s="1"/>
  <c r="K82" i="5"/>
  <c r="K87" i="5" s="1"/>
  <c r="D82" i="5"/>
  <c r="C82" i="5"/>
  <c r="L63" i="5"/>
  <c r="N63" i="5" s="1"/>
  <c r="K63" i="5"/>
  <c r="M63" i="5" s="1"/>
  <c r="D63" i="5"/>
  <c r="C63" i="5"/>
  <c r="L62" i="5"/>
  <c r="N62" i="5" s="1"/>
  <c r="K62" i="5"/>
  <c r="M62" i="5" s="1"/>
  <c r="D62" i="5"/>
  <c r="C62" i="5"/>
  <c r="L61" i="5"/>
  <c r="N61" i="5" s="1"/>
  <c r="K61" i="5"/>
  <c r="M61" i="5" s="1"/>
  <c r="D61" i="5"/>
  <c r="C61" i="5"/>
  <c r="L60" i="5"/>
  <c r="N60" i="5" s="1"/>
  <c r="K60" i="5"/>
  <c r="M60" i="5" s="1"/>
  <c r="D60" i="5"/>
  <c r="C60" i="5"/>
  <c r="L59" i="5"/>
  <c r="L64" i="5" s="1"/>
  <c r="K59" i="5"/>
  <c r="K64" i="5" s="1"/>
  <c r="D59" i="5"/>
  <c r="C59" i="5"/>
  <c r="L40" i="5"/>
  <c r="N40" i="5" s="1"/>
  <c r="K40" i="5"/>
  <c r="M40" i="5" s="1"/>
  <c r="D40" i="5"/>
  <c r="C40" i="5"/>
  <c r="L39" i="5"/>
  <c r="N39" i="5" s="1"/>
  <c r="K39" i="5"/>
  <c r="M39" i="5" s="1"/>
  <c r="D39" i="5"/>
  <c r="C39" i="5"/>
  <c r="L38" i="5"/>
  <c r="N38" i="5" s="1"/>
  <c r="K38" i="5"/>
  <c r="M38" i="5" s="1"/>
  <c r="D38" i="5"/>
  <c r="C38" i="5"/>
  <c r="L37" i="5"/>
  <c r="N37" i="5" s="1"/>
  <c r="K37" i="5"/>
  <c r="M37" i="5" s="1"/>
  <c r="D37" i="5"/>
  <c r="C37" i="5"/>
  <c r="L36" i="5"/>
  <c r="L41" i="5" s="1"/>
  <c r="K36" i="5"/>
  <c r="K41" i="5" s="1"/>
  <c r="D36" i="5"/>
  <c r="C36" i="5"/>
  <c r="M46" i="4"/>
  <c r="O46" i="4" s="1"/>
  <c r="L46" i="4"/>
  <c r="N46" i="4" s="1"/>
  <c r="D46" i="4"/>
  <c r="M45" i="4"/>
  <c r="O45" i="4" s="1"/>
  <c r="L45" i="4"/>
  <c r="N45" i="4" s="1"/>
  <c r="D45" i="4"/>
  <c r="M44" i="4"/>
  <c r="O44" i="4" s="1"/>
  <c r="L44" i="4"/>
  <c r="N44" i="4" s="1"/>
  <c r="E44" i="4"/>
  <c r="D44" i="4"/>
  <c r="M43" i="4"/>
  <c r="O43" i="4" s="1"/>
  <c r="L43" i="4"/>
  <c r="N43" i="4" s="1"/>
  <c r="D43" i="4"/>
  <c r="M42" i="4"/>
  <c r="O42" i="4" s="1"/>
  <c r="O47" i="4" s="1"/>
  <c r="L42" i="4"/>
  <c r="L47" i="4" s="1"/>
  <c r="D42" i="4"/>
  <c r="L46" i="3"/>
  <c r="N46" i="3" s="1"/>
  <c r="K46" i="3"/>
  <c r="M46" i="3" s="1"/>
  <c r="C46" i="3"/>
  <c r="M45" i="3"/>
  <c r="L45" i="3"/>
  <c r="N45" i="3" s="1"/>
  <c r="K45" i="3"/>
  <c r="C45" i="3"/>
  <c r="L44" i="3"/>
  <c r="N44" i="3" s="1"/>
  <c r="K44" i="3"/>
  <c r="M44" i="3" s="1"/>
  <c r="D44" i="3"/>
  <c r="C44" i="3"/>
  <c r="L43" i="3"/>
  <c r="N43" i="3" s="1"/>
  <c r="K43" i="3"/>
  <c r="M43" i="3" s="1"/>
  <c r="C43" i="3"/>
  <c r="L42" i="3"/>
  <c r="K42" i="3"/>
  <c r="C42" i="3"/>
  <c r="M19" i="6"/>
  <c r="L19" i="6"/>
  <c r="N19" i="6" s="1"/>
  <c r="K19" i="6"/>
  <c r="C19" i="6"/>
  <c r="N18" i="6"/>
  <c r="M18" i="6"/>
  <c r="L18" i="6"/>
  <c r="K18" i="6"/>
  <c r="C18" i="6"/>
  <c r="L17" i="6"/>
  <c r="N17" i="6" s="1"/>
  <c r="K17" i="6"/>
  <c r="M17" i="6" s="1"/>
  <c r="D17" i="6"/>
  <c r="C17" i="6"/>
  <c r="M16" i="6"/>
  <c r="N16" i="6"/>
  <c r="C16" i="6"/>
  <c r="L15" i="6"/>
  <c r="N15" i="6" s="1"/>
  <c r="K15" i="6"/>
  <c r="C15" i="6"/>
  <c r="L17" i="5"/>
  <c r="N17" i="5" s="1"/>
  <c r="K17" i="5"/>
  <c r="M17" i="5" s="1"/>
  <c r="D17" i="5"/>
  <c r="C17" i="5"/>
  <c r="L16" i="5"/>
  <c r="N16" i="5" s="1"/>
  <c r="K16" i="5"/>
  <c r="M16" i="5" s="1"/>
  <c r="D16" i="5"/>
  <c r="C16" i="5"/>
  <c r="L15" i="5"/>
  <c r="N15" i="5" s="1"/>
  <c r="K15" i="5"/>
  <c r="M15" i="5" s="1"/>
  <c r="D15" i="5"/>
  <c r="C15" i="5"/>
  <c r="N14" i="5"/>
  <c r="M14" i="5"/>
  <c r="D14" i="5"/>
  <c r="C14" i="5"/>
  <c r="L13" i="5"/>
  <c r="N13" i="5" s="1"/>
  <c r="K13" i="5"/>
  <c r="K18" i="5" s="1"/>
  <c r="D13" i="5"/>
  <c r="C13" i="5"/>
  <c r="M19" i="4"/>
  <c r="O19" i="4" s="1"/>
  <c r="L19" i="4"/>
  <c r="N19" i="4" s="1"/>
  <c r="D19" i="4"/>
  <c r="M18" i="4"/>
  <c r="O18" i="4" s="1"/>
  <c r="L18" i="4"/>
  <c r="N18" i="4" s="1"/>
  <c r="D18" i="4"/>
  <c r="M17" i="4"/>
  <c r="O17" i="4" s="1"/>
  <c r="L17" i="4"/>
  <c r="N17" i="4" s="1"/>
  <c r="E17" i="4"/>
  <c r="D17" i="4"/>
  <c r="M16" i="4"/>
  <c r="O16" i="4" s="1"/>
  <c r="L16" i="4"/>
  <c r="N16" i="4" s="1"/>
  <c r="D16" i="4"/>
  <c r="M15" i="4"/>
  <c r="O15" i="4" s="1"/>
  <c r="L15" i="4"/>
  <c r="L20" i="4" s="1"/>
  <c r="D15" i="4"/>
  <c r="L19" i="3"/>
  <c r="N19" i="3" s="1"/>
  <c r="K19" i="3"/>
  <c r="M19" i="3" s="1"/>
  <c r="C19" i="3"/>
  <c r="M18" i="3"/>
  <c r="L18" i="3"/>
  <c r="N18" i="3" s="1"/>
  <c r="K18" i="3"/>
  <c r="C18" i="3"/>
  <c r="L17" i="3"/>
  <c r="N17" i="3" s="1"/>
  <c r="K17" i="3"/>
  <c r="M17" i="3" s="1"/>
  <c r="D17" i="3"/>
  <c r="C17" i="3"/>
  <c r="L16" i="3"/>
  <c r="N16" i="3" s="1"/>
  <c r="K16" i="3"/>
  <c r="M16" i="3" s="1"/>
  <c r="C16" i="3"/>
  <c r="L15" i="3"/>
  <c r="K15" i="3"/>
  <c r="C15" i="3"/>
  <c r="L73" i="2"/>
  <c r="N73" i="2" s="1"/>
  <c r="K73" i="2"/>
  <c r="M73" i="2" s="1"/>
  <c r="C73" i="2"/>
  <c r="L72" i="2"/>
  <c r="N72" i="2" s="1"/>
  <c r="K72" i="2"/>
  <c r="M72" i="2" s="1"/>
  <c r="C72" i="2"/>
  <c r="L71" i="2"/>
  <c r="N71" i="2" s="1"/>
  <c r="K71" i="2"/>
  <c r="M71" i="2" s="1"/>
  <c r="D71" i="2"/>
  <c r="C71" i="2"/>
  <c r="L70" i="2"/>
  <c r="N70" i="2" s="1"/>
  <c r="K70" i="2"/>
  <c r="M70" i="2" s="1"/>
  <c r="C70" i="2"/>
  <c r="L69" i="2"/>
  <c r="N69" i="2" s="1"/>
  <c r="N74" i="2" s="1"/>
  <c r="K69" i="2"/>
  <c r="C69" i="2"/>
  <c r="L46" i="2"/>
  <c r="N46" i="2" s="1"/>
  <c r="K46" i="2"/>
  <c r="M46" i="2" s="1"/>
  <c r="C46" i="2"/>
  <c r="L45" i="2"/>
  <c r="N45" i="2" s="1"/>
  <c r="K45" i="2"/>
  <c r="M45" i="2" s="1"/>
  <c r="C45" i="2"/>
  <c r="L44" i="2"/>
  <c r="N44" i="2" s="1"/>
  <c r="K44" i="2"/>
  <c r="M44" i="2" s="1"/>
  <c r="D44" i="2"/>
  <c r="C44" i="2"/>
  <c r="N43" i="2"/>
  <c r="M43" i="2"/>
  <c r="C43" i="2"/>
  <c r="L42" i="2"/>
  <c r="N42" i="2" s="1"/>
  <c r="K42" i="2"/>
  <c r="C42" i="2"/>
  <c r="L19" i="2"/>
  <c r="N19" i="2" s="1"/>
  <c r="K19" i="2"/>
  <c r="M19" i="2" s="1"/>
  <c r="C19" i="2"/>
  <c r="L18" i="2"/>
  <c r="N18" i="2" s="1"/>
  <c r="K18" i="2"/>
  <c r="M18" i="2" s="1"/>
  <c r="C18" i="2"/>
  <c r="L17" i="2"/>
  <c r="N17" i="2" s="1"/>
  <c r="K17" i="2"/>
  <c r="M17" i="2" s="1"/>
  <c r="D17" i="2"/>
  <c r="C17" i="2"/>
  <c r="L16" i="2"/>
  <c r="N16" i="2" s="1"/>
  <c r="K16" i="2"/>
  <c r="C16" i="2"/>
  <c r="L15" i="2"/>
  <c r="N15" i="2" s="1"/>
  <c r="N20" i="2" s="1"/>
  <c r="K15" i="2"/>
  <c r="M15" i="2" s="1"/>
  <c r="C15" i="2"/>
  <c r="M246" i="1"/>
  <c r="L246" i="1"/>
  <c r="N246" i="1" s="1"/>
  <c r="K246" i="1"/>
  <c r="D246" i="1"/>
  <c r="C246" i="1"/>
  <c r="N245" i="1"/>
  <c r="L245" i="1"/>
  <c r="K245" i="1"/>
  <c r="M245" i="1" s="1"/>
  <c r="D245" i="1"/>
  <c r="C245" i="1"/>
  <c r="L244" i="1"/>
  <c r="N244" i="1" s="1"/>
  <c r="K244" i="1"/>
  <c r="M244" i="1" s="1"/>
  <c r="D244" i="1"/>
  <c r="C244" i="1"/>
  <c r="L243" i="1"/>
  <c r="N243" i="1" s="1"/>
  <c r="K243" i="1"/>
  <c r="M243" i="1" s="1"/>
  <c r="D243" i="1"/>
  <c r="C243" i="1"/>
  <c r="L242" i="1"/>
  <c r="L247" i="1" s="1"/>
  <c r="K242" i="1"/>
  <c r="D242" i="1"/>
  <c r="C242" i="1"/>
  <c r="L220" i="1"/>
  <c r="N220" i="1" s="1"/>
  <c r="K220" i="1"/>
  <c r="M220" i="1" s="1"/>
  <c r="D220" i="1"/>
  <c r="C220" i="1"/>
  <c r="L219" i="1"/>
  <c r="N219" i="1" s="1"/>
  <c r="K219" i="1"/>
  <c r="M219" i="1" s="1"/>
  <c r="D219" i="1"/>
  <c r="C219" i="1"/>
  <c r="L218" i="1"/>
  <c r="N218" i="1" s="1"/>
  <c r="K218" i="1"/>
  <c r="M218" i="1" s="1"/>
  <c r="D218" i="1"/>
  <c r="C218" i="1"/>
  <c r="L217" i="1"/>
  <c r="N217" i="1" s="1"/>
  <c r="K217" i="1"/>
  <c r="M217" i="1" s="1"/>
  <c r="D217" i="1"/>
  <c r="C217" i="1"/>
  <c r="L216" i="1"/>
  <c r="N216" i="1" s="1"/>
  <c r="K216" i="1"/>
  <c r="K221" i="1" s="1"/>
  <c r="D216" i="1"/>
  <c r="C216" i="1"/>
  <c r="M195" i="1"/>
  <c r="L195" i="1"/>
  <c r="N195" i="1" s="1"/>
  <c r="K195" i="1"/>
  <c r="D195" i="1"/>
  <c r="C195" i="1"/>
  <c r="N194" i="1"/>
  <c r="L194" i="1"/>
  <c r="K194" i="1"/>
  <c r="M194" i="1" s="1"/>
  <c r="D194" i="1"/>
  <c r="C194" i="1"/>
  <c r="L193" i="1"/>
  <c r="N193" i="1" s="1"/>
  <c r="K193" i="1"/>
  <c r="M193" i="1" s="1"/>
  <c r="D193" i="1"/>
  <c r="C193" i="1"/>
  <c r="L192" i="1"/>
  <c r="N192" i="1" s="1"/>
  <c r="K192" i="1"/>
  <c r="M192" i="1" s="1"/>
  <c r="D192" i="1"/>
  <c r="C192" i="1"/>
  <c r="L191" i="1"/>
  <c r="L196" i="1" s="1"/>
  <c r="K191" i="1"/>
  <c r="D191" i="1"/>
  <c r="C191" i="1"/>
  <c r="L169" i="1"/>
  <c r="N169" i="1" s="1"/>
  <c r="K169" i="1"/>
  <c r="M169" i="1" s="1"/>
  <c r="D169" i="1"/>
  <c r="C169" i="1"/>
  <c r="N168" i="1"/>
  <c r="M168" i="1"/>
  <c r="L168" i="1"/>
  <c r="K168" i="1"/>
  <c r="D168" i="1"/>
  <c r="C168" i="1"/>
  <c r="L167" i="1"/>
  <c r="N167" i="1" s="1"/>
  <c r="K167" i="1"/>
  <c r="M167" i="1" s="1"/>
  <c r="D167" i="1"/>
  <c r="C167" i="1"/>
  <c r="L166" i="1"/>
  <c r="N166" i="1" s="1"/>
  <c r="K166" i="1"/>
  <c r="M166" i="1" s="1"/>
  <c r="D166" i="1"/>
  <c r="C166" i="1"/>
  <c r="L165" i="1"/>
  <c r="N165" i="1" s="1"/>
  <c r="K165" i="1"/>
  <c r="M165" i="1" s="1"/>
  <c r="D165" i="1"/>
  <c r="C165" i="1"/>
  <c r="M144" i="1"/>
  <c r="L144" i="1"/>
  <c r="N144" i="1" s="1"/>
  <c r="K144" i="1"/>
  <c r="D144" i="1"/>
  <c r="C144" i="1"/>
  <c r="L143" i="1"/>
  <c r="N143" i="1" s="1"/>
  <c r="K143" i="1"/>
  <c r="M143" i="1" s="1"/>
  <c r="D143" i="1"/>
  <c r="C143" i="1"/>
  <c r="L142" i="1"/>
  <c r="N142" i="1" s="1"/>
  <c r="K142" i="1"/>
  <c r="M142" i="1" s="1"/>
  <c r="D142" i="1"/>
  <c r="C142" i="1"/>
  <c r="L141" i="1"/>
  <c r="N141" i="1" s="1"/>
  <c r="K141" i="1"/>
  <c r="M141" i="1" s="1"/>
  <c r="D141" i="1"/>
  <c r="C141" i="1"/>
  <c r="L140" i="1"/>
  <c r="K140" i="1"/>
  <c r="D140" i="1"/>
  <c r="C140" i="1"/>
  <c r="L118" i="1"/>
  <c r="N118" i="1" s="1"/>
  <c r="K118" i="1"/>
  <c r="M118" i="1" s="1"/>
  <c r="D118" i="1"/>
  <c r="C118" i="1"/>
  <c r="N117" i="1"/>
  <c r="M117" i="1"/>
  <c r="L117" i="1"/>
  <c r="K117" i="1"/>
  <c r="D117" i="1"/>
  <c r="C117" i="1"/>
  <c r="L116" i="1"/>
  <c r="N116" i="1" s="1"/>
  <c r="K116" i="1"/>
  <c r="M116" i="1" s="1"/>
  <c r="D116" i="1"/>
  <c r="C116" i="1"/>
  <c r="L115" i="1"/>
  <c r="N115" i="1" s="1"/>
  <c r="K115" i="1"/>
  <c r="M115" i="1" s="1"/>
  <c r="D115" i="1"/>
  <c r="C115" i="1"/>
  <c r="L114" i="1"/>
  <c r="N114" i="1" s="1"/>
  <c r="N119" i="1" s="1"/>
  <c r="K114" i="1"/>
  <c r="M114" i="1" s="1"/>
  <c r="M119" i="1" s="1"/>
  <c r="J122" i="1" s="1"/>
  <c r="D114" i="1"/>
  <c r="C114" i="1"/>
  <c r="M93" i="1"/>
  <c r="L93" i="1"/>
  <c r="N93" i="1" s="1"/>
  <c r="K93" i="1"/>
  <c r="D93" i="1"/>
  <c r="C93" i="1"/>
  <c r="L92" i="1"/>
  <c r="N92" i="1" s="1"/>
  <c r="K92" i="1"/>
  <c r="M92" i="1" s="1"/>
  <c r="D92" i="1"/>
  <c r="C92" i="1"/>
  <c r="L91" i="1"/>
  <c r="N91" i="1" s="1"/>
  <c r="K91" i="1"/>
  <c r="M91" i="1" s="1"/>
  <c r="D91" i="1"/>
  <c r="C91" i="1"/>
  <c r="L90" i="1"/>
  <c r="N90" i="1" s="1"/>
  <c r="K90" i="1"/>
  <c r="M90" i="1" s="1"/>
  <c r="D90" i="1"/>
  <c r="C90" i="1"/>
  <c r="L89" i="1"/>
  <c r="N89" i="1" s="1"/>
  <c r="N94" i="1" s="1"/>
  <c r="K89" i="1"/>
  <c r="D89" i="1"/>
  <c r="C89" i="1"/>
  <c r="L67" i="1"/>
  <c r="N67" i="1" s="1"/>
  <c r="K67" i="1"/>
  <c r="M67" i="1" s="1"/>
  <c r="D67" i="1"/>
  <c r="C67" i="1"/>
  <c r="N66" i="1"/>
  <c r="M66" i="1"/>
  <c r="L66" i="1"/>
  <c r="K66" i="1"/>
  <c r="D66" i="1"/>
  <c r="C66" i="1"/>
  <c r="L65" i="1"/>
  <c r="N65" i="1" s="1"/>
  <c r="K65" i="1"/>
  <c r="M65" i="1" s="1"/>
  <c r="D65" i="1"/>
  <c r="C65" i="1"/>
  <c r="L64" i="1"/>
  <c r="N64" i="1" s="1"/>
  <c r="K64" i="1"/>
  <c r="M64" i="1" s="1"/>
  <c r="D64" i="1"/>
  <c r="C64" i="1"/>
  <c r="L63" i="1"/>
  <c r="N63" i="1" s="1"/>
  <c r="N68" i="1" s="1"/>
  <c r="K63" i="1"/>
  <c r="M63" i="1" s="1"/>
  <c r="D63" i="1"/>
  <c r="C63" i="1"/>
  <c r="M42" i="1"/>
  <c r="L42" i="1"/>
  <c r="N42" i="1" s="1"/>
  <c r="K42" i="1"/>
  <c r="D42" i="1"/>
  <c r="C42" i="1"/>
  <c r="N41" i="1"/>
  <c r="L41" i="1"/>
  <c r="K41" i="1"/>
  <c r="M41" i="1" s="1"/>
  <c r="D41" i="1"/>
  <c r="C41" i="1"/>
  <c r="L40" i="1"/>
  <c r="N40" i="1" s="1"/>
  <c r="K40" i="1"/>
  <c r="M40" i="1" s="1"/>
  <c r="D40" i="1"/>
  <c r="C40" i="1"/>
  <c r="L39" i="1"/>
  <c r="N39" i="1" s="1"/>
  <c r="K39" i="1"/>
  <c r="M39" i="1" s="1"/>
  <c r="D39" i="1"/>
  <c r="C39" i="1"/>
  <c r="L38" i="1"/>
  <c r="N38" i="1" s="1"/>
  <c r="K38" i="1"/>
  <c r="D38" i="1"/>
  <c r="C38" i="1"/>
  <c r="L16" i="1"/>
  <c r="N16" i="1" s="1"/>
  <c r="K16" i="1"/>
  <c r="M16" i="1" s="1"/>
  <c r="D16" i="1"/>
  <c r="C16" i="1"/>
  <c r="N15" i="1"/>
  <c r="M15" i="1"/>
  <c r="L15" i="1"/>
  <c r="K15" i="1"/>
  <c r="D15" i="1"/>
  <c r="C15" i="1"/>
  <c r="L14" i="1"/>
  <c r="N14" i="1" s="1"/>
  <c r="K14" i="1"/>
  <c r="M14" i="1" s="1"/>
  <c r="D14" i="1"/>
  <c r="C14" i="1"/>
  <c r="L13" i="1"/>
  <c r="N13" i="1" s="1"/>
  <c r="K13" i="1"/>
  <c r="M13" i="1" s="1"/>
  <c r="D13" i="1"/>
  <c r="C13" i="1"/>
  <c r="L12" i="1"/>
  <c r="N12" i="1" s="1"/>
  <c r="K12" i="1"/>
  <c r="M12" i="1" s="1"/>
  <c r="M17" i="1" s="1"/>
  <c r="D12" i="1"/>
  <c r="C12" i="1"/>
  <c r="L183" i="6" l="1"/>
  <c r="L156" i="6"/>
  <c r="L129" i="6"/>
  <c r="L102" i="6"/>
  <c r="L75" i="6"/>
  <c r="L48" i="6"/>
  <c r="K20" i="6"/>
  <c r="M15" i="6"/>
  <c r="M20" i="6" s="1"/>
  <c r="L184" i="2"/>
  <c r="L211" i="2"/>
  <c r="L238" i="2"/>
  <c r="L265" i="2"/>
  <c r="K292" i="2"/>
  <c r="M287" i="2"/>
  <c r="M292" i="2" s="1"/>
  <c r="L292" i="2"/>
  <c r="N287" i="2"/>
  <c r="N292" i="2"/>
  <c r="L319" i="2"/>
  <c r="L346" i="2"/>
  <c r="L373" i="2"/>
  <c r="L400" i="2"/>
  <c r="L155" i="2"/>
  <c r="K47" i="3"/>
  <c r="M42" i="3"/>
  <c r="N42" i="3"/>
  <c r="L47" i="3"/>
  <c r="L128" i="2"/>
  <c r="M96" i="2"/>
  <c r="M101" i="2" s="1"/>
  <c r="K101" i="2"/>
  <c r="K74" i="2"/>
  <c r="M69" i="2"/>
  <c r="M74" i="2" s="1"/>
  <c r="K47" i="2"/>
  <c r="M42" i="2"/>
  <c r="M47" i="2" s="1"/>
  <c r="K20" i="3"/>
  <c r="M15" i="3"/>
  <c r="N15" i="3"/>
  <c r="N20" i="3" s="1"/>
  <c r="L20" i="3"/>
  <c r="K20" i="2"/>
  <c r="K343" i="1"/>
  <c r="M338" i="1"/>
  <c r="M343" i="1" s="1"/>
  <c r="L343" i="1"/>
  <c r="N338" i="1"/>
  <c r="N343" i="1" s="1"/>
  <c r="K367" i="1"/>
  <c r="M362" i="1"/>
  <c r="M367" i="1" s="1"/>
  <c r="L367" i="1"/>
  <c r="N362" i="1"/>
  <c r="N367" i="1" s="1"/>
  <c r="K247" i="1"/>
  <c r="M242" i="1"/>
  <c r="M247" i="1" s="1"/>
  <c r="L74" i="4"/>
  <c r="L100" i="4"/>
  <c r="L126" i="4"/>
  <c r="L152" i="4"/>
  <c r="K196" i="1"/>
  <c r="M191" i="1"/>
  <c r="M196" i="1" s="1"/>
  <c r="K145" i="1"/>
  <c r="M140" i="1"/>
  <c r="L145" i="1"/>
  <c r="N140" i="1"/>
  <c r="K94" i="1"/>
  <c r="M89" i="1"/>
  <c r="K43" i="1"/>
  <c r="M38" i="1"/>
  <c r="M147" i="4"/>
  <c r="M152" i="4" s="1"/>
  <c r="N148" i="4"/>
  <c r="N152" i="4" s="1"/>
  <c r="M121" i="4"/>
  <c r="M126" i="4" s="1"/>
  <c r="N122" i="4"/>
  <c r="N126" i="4" s="1"/>
  <c r="M95" i="4"/>
  <c r="M100" i="4" s="1"/>
  <c r="N96" i="4"/>
  <c r="N100" i="4" s="1"/>
  <c r="M69" i="4"/>
  <c r="M74" i="4" s="1"/>
  <c r="N70" i="4"/>
  <c r="N74" i="4" s="1"/>
  <c r="M69" i="3"/>
  <c r="M74" i="3" s="1"/>
  <c r="J77" i="3" s="1"/>
  <c r="L74" i="3"/>
  <c r="M178" i="6"/>
  <c r="M183" i="6" s="1"/>
  <c r="N179" i="6"/>
  <c r="N183" i="6" s="1"/>
  <c r="M151" i="6"/>
  <c r="M156" i="6" s="1"/>
  <c r="N152" i="6"/>
  <c r="N156" i="6" s="1"/>
  <c r="M124" i="6"/>
  <c r="M129" i="6" s="1"/>
  <c r="N125" i="6"/>
  <c r="N129" i="6" s="1"/>
  <c r="M97" i="6"/>
  <c r="M102" i="6" s="1"/>
  <c r="N98" i="6"/>
  <c r="N102" i="6" s="1"/>
  <c r="M70" i="6"/>
  <c r="M75" i="6" s="1"/>
  <c r="N71" i="6"/>
  <c r="N75" i="6" s="1"/>
  <c r="M43" i="6"/>
  <c r="M48" i="6" s="1"/>
  <c r="N44" i="6"/>
  <c r="N48" i="6" s="1"/>
  <c r="M395" i="2"/>
  <c r="M400" i="2" s="1"/>
  <c r="N396" i="2"/>
  <c r="N400" i="2" s="1"/>
  <c r="M368" i="2"/>
  <c r="M373" i="2" s="1"/>
  <c r="N369" i="2"/>
  <c r="N373" i="2" s="1"/>
  <c r="M341" i="2"/>
  <c r="M346" i="2" s="1"/>
  <c r="N342" i="2"/>
  <c r="N346" i="2" s="1"/>
  <c r="M314" i="2"/>
  <c r="M319" i="2" s="1"/>
  <c r="N315" i="2"/>
  <c r="N319" i="2" s="1"/>
  <c r="M260" i="2"/>
  <c r="M265" i="2" s="1"/>
  <c r="N261" i="2"/>
  <c r="N265" i="2" s="1"/>
  <c r="M233" i="2"/>
  <c r="M238" i="2" s="1"/>
  <c r="N234" i="2"/>
  <c r="N238" i="2" s="1"/>
  <c r="M206" i="2"/>
  <c r="M211" i="2" s="1"/>
  <c r="N207" i="2"/>
  <c r="N211" i="2" s="1"/>
  <c r="M179" i="2"/>
  <c r="M184" i="2" s="1"/>
  <c r="N180" i="2"/>
  <c r="N184" i="2" s="1"/>
  <c r="M150" i="2"/>
  <c r="M155" i="2" s="1"/>
  <c r="N151" i="2"/>
  <c r="N155" i="2" s="1"/>
  <c r="M123" i="2"/>
  <c r="M128" i="2" s="1"/>
  <c r="N124" i="2"/>
  <c r="N128" i="2" s="1"/>
  <c r="N96" i="2"/>
  <c r="N101" i="2" s="1"/>
  <c r="J104" i="2" s="1"/>
  <c r="J346" i="1"/>
  <c r="N314" i="1"/>
  <c r="N319" i="1" s="1"/>
  <c r="M314" i="1"/>
  <c r="M319" i="1" s="1"/>
  <c r="J322" i="1" s="1"/>
  <c r="N290" i="1"/>
  <c r="N295" i="1" s="1"/>
  <c r="M290" i="1"/>
  <c r="M295" i="1" s="1"/>
  <c r="J298" i="1" s="1"/>
  <c r="N266" i="1"/>
  <c r="N271" i="1" s="1"/>
  <c r="M266" i="1"/>
  <c r="M271" i="1" s="1"/>
  <c r="J274" i="1" s="1"/>
  <c r="N151" i="5"/>
  <c r="N156" i="5" s="1"/>
  <c r="M151" i="5"/>
  <c r="M156" i="5" s="1"/>
  <c r="J159" i="5" s="1"/>
  <c r="N128" i="5"/>
  <c r="N133" i="5" s="1"/>
  <c r="M128" i="5"/>
  <c r="M133" i="5" s="1"/>
  <c r="J136" i="5" s="1"/>
  <c r="N105" i="5"/>
  <c r="N110" i="5" s="1"/>
  <c r="M105" i="5"/>
  <c r="M110" i="5" s="1"/>
  <c r="J113" i="5" s="1"/>
  <c r="N82" i="5"/>
  <c r="N87" i="5" s="1"/>
  <c r="M82" i="5"/>
  <c r="M87" i="5" s="1"/>
  <c r="J90" i="5" s="1"/>
  <c r="N59" i="5"/>
  <c r="N64" i="5" s="1"/>
  <c r="M59" i="5"/>
  <c r="M64" i="5" s="1"/>
  <c r="J67" i="5" s="1"/>
  <c r="N36" i="5"/>
  <c r="N41" i="5" s="1"/>
  <c r="M36" i="5"/>
  <c r="M41" i="5" s="1"/>
  <c r="J44" i="5" s="1"/>
  <c r="N42" i="4"/>
  <c r="N47" i="4" s="1"/>
  <c r="K50" i="4" s="1"/>
  <c r="M47" i="4"/>
  <c r="N47" i="3"/>
  <c r="M47" i="3"/>
  <c r="N20" i="6"/>
  <c r="J23" i="6" s="1"/>
  <c r="L20" i="6"/>
  <c r="N18" i="5"/>
  <c r="L18" i="5"/>
  <c r="M13" i="5"/>
  <c r="M18" i="5" s="1"/>
  <c r="J21" i="5" s="1"/>
  <c r="O20" i="4"/>
  <c r="N15" i="4"/>
  <c r="N20" i="4" s="1"/>
  <c r="K23" i="4" s="1"/>
  <c r="M20" i="4"/>
  <c r="M20" i="3"/>
  <c r="J23" i="3" s="1"/>
  <c r="J77" i="2"/>
  <c r="L74" i="2"/>
  <c r="N47" i="2"/>
  <c r="J50" i="2" s="1"/>
  <c r="L47" i="2"/>
  <c r="L20" i="2"/>
  <c r="M16" i="2"/>
  <c r="M20" i="2" s="1"/>
  <c r="J23" i="2" s="1"/>
  <c r="N221" i="1"/>
  <c r="L221" i="1"/>
  <c r="M216" i="1"/>
  <c r="M221" i="1" s="1"/>
  <c r="J224" i="1" s="1"/>
  <c r="N242" i="1"/>
  <c r="N247" i="1" s="1"/>
  <c r="J250" i="1" s="1"/>
  <c r="M170" i="1"/>
  <c r="N170" i="1"/>
  <c r="K170" i="1"/>
  <c r="N191" i="1"/>
  <c r="N196" i="1" s="1"/>
  <c r="J199" i="1" s="1"/>
  <c r="L170" i="1"/>
  <c r="M145" i="1"/>
  <c r="N145" i="1"/>
  <c r="K119" i="1"/>
  <c r="L119" i="1"/>
  <c r="M94" i="1"/>
  <c r="J97" i="1" s="1"/>
  <c r="M68" i="1"/>
  <c r="J71" i="1" s="1"/>
  <c r="K68" i="1"/>
  <c r="L94" i="1"/>
  <c r="L68" i="1"/>
  <c r="N17" i="1"/>
  <c r="J20" i="1" s="1"/>
  <c r="N43" i="1"/>
  <c r="M43" i="1"/>
  <c r="J46" i="1" s="1"/>
  <c r="K17" i="1"/>
  <c r="L43" i="1"/>
  <c r="L17" i="1"/>
  <c r="J295" i="2" l="1"/>
  <c r="J370" i="1"/>
  <c r="J148" i="1"/>
  <c r="J155" i="4"/>
  <c r="J129" i="4"/>
  <c r="J103" i="4"/>
  <c r="J77" i="4"/>
  <c r="J186" i="6"/>
  <c r="J159" i="6"/>
  <c r="J132" i="6"/>
  <c r="J105" i="6"/>
  <c r="J78" i="6"/>
  <c r="J51" i="6"/>
  <c r="J403" i="2"/>
  <c r="J376" i="2"/>
  <c r="J349" i="2"/>
  <c r="J322" i="2"/>
  <c r="J268" i="2"/>
  <c r="J241" i="2"/>
  <c r="J214" i="2"/>
  <c r="J187" i="2"/>
  <c r="J158" i="2"/>
  <c r="J131" i="2"/>
  <c r="J50" i="3"/>
  <c r="J173" i="1"/>
</calcChain>
</file>

<file path=xl/sharedStrings.xml><?xml version="1.0" encoding="utf-8"?>
<sst xmlns="http://schemas.openxmlformats.org/spreadsheetml/2006/main" count="2899" uniqueCount="262">
  <si>
    <t>KILPAILU</t>
  </si>
  <si>
    <t>M-18 SM ja Nappulaliiga</t>
  </si>
  <si>
    <t>Suomen Pöytätennisliitto ry - SPTL</t>
  </si>
  <si>
    <t>JÄRJESTÄJÄ</t>
  </si>
  <si>
    <t>Kosken Kaiku</t>
  </si>
  <si>
    <t>LUOKKA</t>
  </si>
  <si>
    <t>M12 JO</t>
  </si>
  <si>
    <t>3 pelaajaa, paras viidestä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</si>
  <si>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</si>
  <si>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</si>
  <si>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</si>
  <si>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</si>
  <si>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</si>
  <si>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</si>
  <si>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</si>
  <si>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</si>
  <si>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</si>
  <si>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</si>
  <si>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</si>
  <si>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>Erät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</si>
  <si>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</si>
  <si>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</si>
  <si>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</si>
  <si>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</si>
  <si>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</si>
  <si>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</si>
  <si>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</si>
  <si>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</si>
  <si>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</si>
  <si>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</si>
  <si>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</si>
  <si>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Tuomari</t>
  </si>
  <si>
    <t>Voittaja</t>
  </si>
  <si>
    <t>M18 JO</t>
  </si>
  <si>
    <t>Joukkueottelun pöytäkirja</t>
  </si>
  <si>
    <t>2 pelaajaa</t>
  </si>
  <si>
    <t>PÄIVÄ</t>
  </si>
  <si>
    <t>Nelinpeli</t>
  </si>
  <si>
    <t>NP</t>
  </si>
  <si>
    <t>Nelinp</t>
  </si>
  <si>
    <t>M18 SM ja Nappulaliiga</t>
  </si>
  <si>
    <t>N12 JO</t>
  </si>
  <si>
    <t>N18 JO</t>
  </si>
  <si>
    <t>18-SM ja Nappulaliiga</t>
  </si>
  <si>
    <t>RN</t>
  </si>
  <si>
    <t>Pooli A</t>
  </si>
  <si>
    <t>Seura</t>
  </si>
  <si>
    <t>Voitot</t>
  </si>
  <si>
    <t>Pisteet</t>
  </si>
  <si>
    <t>Sija</t>
  </si>
  <si>
    <t>1</t>
  </si>
  <si>
    <t>1723</t>
  </si>
  <si>
    <t>YPTS</t>
  </si>
  <si>
    <t>2</t>
  </si>
  <si>
    <t>1378</t>
  </si>
  <si>
    <t>PT Espoo</t>
  </si>
  <si>
    <t>3</t>
  </si>
  <si>
    <t>1311</t>
  </si>
  <si>
    <t>OPT-86 4</t>
  </si>
  <si>
    <t>4</t>
  </si>
  <si>
    <t>KoKa 3</t>
  </si>
  <si>
    <t>1. erä</t>
  </si>
  <si>
    <t>2. erä</t>
  </si>
  <si>
    <t>3. erä</t>
  </si>
  <si>
    <t>4. erä</t>
  </si>
  <si>
    <t>5. erä</t>
  </si>
  <si>
    <t>Ottelu</t>
  </si>
  <si>
    <t>1-3</t>
  </si>
  <si>
    <t>2-4</t>
  </si>
  <si>
    <t>1-4</t>
  </si>
  <si>
    <t>2-3</t>
  </si>
  <si>
    <t>1-2</t>
  </si>
  <si>
    <t>3-4</t>
  </si>
  <si>
    <t>Pooli B</t>
  </si>
  <si>
    <t>1601</t>
  </si>
  <si>
    <t>1435</t>
  </si>
  <si>
    <t>OPT-86 3</t>
  </si>
  <si>
    <t>689</t>
  </si>
  <si>
    <t>KuPTS</t>
  </si>
  <si>
    <t>Pooli C</t>
  </si>
  <si>
    <t>1599</t>
  </si>
  <si>
    <t>OPT-86 2</t>
  </si>
  <si>
    <t>1480</t>
  </si>
  <si>
    <t>Hik Pingis</t>
  </si>
  <si>
    <t>KoKa 2</t>
  </si>
  <si>
    <t>670</t>
  </si>
  <si>
    <t>TIP-70 2</t>
  </si>
  <si>
    <t>5273</t>
  </si>
  <si>
    <t>TIP-70</t>
  </si>
  <si>
    <t>3822</t>
  </si>
  <si>
    <t>3448</t>
  </si>
  <si>
    <t>KoKU</t>
  </si>
  <si>
    <t>4883</t>
  </si>
  <si>
    <t>OPT-86</t>
  </si>
  <si>
    <t>3452</t>
  </si>
  <si>
    <t>3320</t>
  </si>
  <si>
    <t>PT Espoo 2</t>
  </si>
  <si>
    <t>2487</t>
  </si>
  <si>
    <t>YPTS 2</t>
  </si>
  <si>
    <t>4549</t>
  </si>
  <si>
    <t>3843</t>
  </si>
  <si>
    <t>Heitto</t>
  </si>
  <si>
    <t>3021</t>
  </si>
  <si>
    <t>2422</t>
  </si>
  <si>
    <t xml:space="preserve">PTS Sherwood </t>
  </si>
  <si>
    <t>PTS Sherwood 2</t>
  </si>
  <si>
    <t>M12JO</t>
  </si>
  <si>
    <t>Nimi</t>
  </si>
  <si>
    <t>2587</t>
  </si>
  <si>
    <t>B2</t>
  </si>
  <si>
    <t>8</t>
  </si>
  <si>
    <t>C2</t>
  </si>
  <si>
    <t>6</t>
  </si>
  <si>
    <t>A1</t>
  </si>
  <si>
    <t>B1</t>
  </si>
  <si>
    <t>C1</t>
  </si>
  <si>
    <t>5</t>
  </si>
  <si>
    <t>A2</t>
  </si>
  <si>
    <t>2179</t>
  </si>
  <si>
    <t>M18JO</t>
  </si>
  <si>
    <t>6517</t>
  </si>
  <si>
    <t>KoKa1</t>
  </si>
  <si>
    <t>6112</t>
  </si>
  <si>
    <t>Yixin Yang</t>
  </si>
  <si>
    <t>Sonja Ylinen</t>
  </si>
  <si>
    <t>PTS Sherwood</t>
  </si>
  <si>
    <t>Sandra Suomalainen</t>
  </si>
  <si>
    <t>Iina Hietalahti</t>
  </si>
  <si>
    <t>Juho Kahlos</t>
  </si>
  <si>
    <t>Vincent Joki</t>
  </si>
  <si>
    <t>Suphanat Chonwachirathanin</t>
  </si>
  <si>
    <t>KoKu</t>
  </si>
  <si>
    <t>Jesse Ikola</t>
  </si>
  <si>
    <t>Aleksi Ikola</t>
  </si>
  <si>
    <t>Henri Kujala</t>
  </si>
  <si>
    <t>Luka Oinas</t>
  </si>
  <si>
    <t>Juho Åvist</t>
  </si>
  <si>
    <t>Aaro Mäkelä</t>
  </si>
  <si>
    <t>Ilari Sell</t>
  </si>
  <si>
    <t>Lenni Sell</t>
  </si>
  <si>
    <t>Sisu Vahtola</t>
  </si>
  <si>
    <t>Rymy Niskala</t>
  </si>
  <si>
    <t>Aaro Tolonen</t>
  </si>
  <si>
    <t>Aapo Kanasuo</t>
  </si>
  <si>
    <t>Aapo Lehti</t>
  </si>
  <si>
    <t>Frans Meller</t>
  </si>
  <si>
    <t>Jimi Koivumäki</t>
  </si>
  <si>
    <t>Valtu Malinen</t>
  </si>
  <si>
    <t>William Nguen</t>
  </si>
  <si>
    <t>Otto Kallio</t>
  </si>
  <si>
    <t>Pyry Siven</t>
  </si>
  <si>
    <t>Tuukka Raudaskoski</t>
  </si>
  <si>
    <t>3-1</t>
  </si>
  <si>
    <t>3-0</t>
  </si>
  <si>
    <t>Alexandra Seppänen</t>
  </si>
  <si>
    <t>Mia Kellow</t>
  </si>
  <si>
    <t>Ella Kellow</t>
  </si>
  <si>
    <t>Bai Rongxua</t>
  </si>
  <si>
    <t>Luo Jiaqi</t>
  </si>
  <si>
    <t>Rai Rongxua</t>
  </si>
  <si>
    <t>Rai Rongsua</t>
  </si>
  <si>
    <t>3-2</t>
  </si>
  <si>
    <t>OPT-86 1</t>
  </si>
  <si>
    <t>YPTS 1</t>
  </si>
  <si>
    <t>Kokkola Jami</t>
  </si>
  <si>
    <t>Jokiranta Risto</t>
  </si>
  <si>
    <t>Viljamaa Elia</t>
  </si>
  <si>
    <t>Alex Niro</t>
  </si>
  <si>
    <t>Lenni Perkkiö</t>
  </si>
  <si>
    <t>Eetu Hyttinen</t>
  </si>
  <si>
    <t>Risto Jokiranta</t>
  </si>
  <si>
    <t>Elia Viljamaa</t>
  </si>
  <si>
    <t>Jami Kokkola</t>
  </si>
  <si>
    <t>Otso Vahtola</t>
  </si>
  <si>
    <t>Alex Tiiro</t>
  </si>
  <si>
    <t>Emil Takalo</t>
  </si>
  <si>
    <t>Touko Laine</t>
  </si>
  <si>
    <t>Niklas Karjalainen</t>
  </si>
  <si>
    <t>Bai Rongxuan</t>
  </si>
  <si>
    <t xml:space="preserve">Elia Viljamaa </t>
  </si>
  <si>
    <t>TIP-70 1</t>
  </si>
  <si>
    <t>William Nguyen</t>
  </si>
  <si>
    <t>Otto Suokas</t>
  </si>
  <si>
    <t>0</t>
  </si>
  <si>
    <t>Valter Mäkinen</t>
  </si>
  <si>
    <t>Lauri Hakaste</t>
  </si>
  <si>
    <t>Aleksi Räsänen</t>
  </si>
  <si>
    <t>Sam Li</t>
  </si>
  <si>
    <t>KoKa 1</t>
  </si>
  <si>
    <t>Sam Khosravi</t>
  </si>
  <si>
    <t>Rasmus Vesalainen</t>
  </si>
  <si>
    <t>Matias Vesalainen</t>
  </si>
  <si>
    <t>Konsta Niemelä</t>
  </si>
  <si>
    <t>Havikallio Leevi</t>
  </si>
  <si>
    <t>Nuotila Lars</t>
  </si>
  <si>
    <t>Kaarlo Lampinen</t>
  </si>
  <si>
    <t>Tea Stråhlman</t>
  </si>
  <si>
    <t>Noella Stråhlman</t>
  </si>
  <si>
    <t>Iida Patosalmi</t>
  </si>
  <si>
    <t>Salma Hietanen</t>
  </si>
  <si>
    <t>Iiro Hyttinen</t>
  </si>
  <si>
    <t>Miska Ojanen</t>
  </si>
  <si>
    <t>Leo Klemets</t>
  </si>
  <si>
    <t>Arvo Ahti</t>
  </si>
  <si>
    <t>Jesse Lehti</t>
  </si>
  <si>
    <t>HIK</t>
  </si>
  <si>
    <t>Jesper Sjöholm</t>
  </si>
  <si>
    <t>Alex Danielsson</t>
  </si>
  <si>
    <t>Daniel Mattsson</t>
  </si>
  <si>
    <t>Niko Lehtosaari</t>
  </si>
  <si>
    <t>PTS Sherwood 1</t>
  </si>
  <si>
    <t>Lars-Wilmer Stråhlman</t>
  </si>
  <si>
    <t>Lars- Wilmer Stråhlman</t>
  </si>
  <si>
    <t>Joel Koivumäki</t>
  </si>
  <si>
    <t>0-3</t>
  </si>
  <si>
    <t>Leevi Havikallio</t>
  </si>
  <si>
    <t>Lars Nuotila</t>
  </si>
  <si>
    <t xml:space="preserve">YPTS </t>
  </si>
  <si>
    <t>Noel Kokkonen</t>
  </si>
  <si>
    <t>Samu Niskanen</t>
  </si>
  <si>
    <t>Aapo Åvist</t>
  </si>
  <si>
    <t>Eetu Mäkelä</t>
  </si>
  <si>
    <t>14.5.2022</t>
  </si>
  <si>
    <t>Topias Visti</t>
  </si>
  <si>
    <t>Tuukka Roudaskoski</t>
  </si>
  <si>
    <t>Niko lehtosaari</t>
  </si>
  <si>
    <t>NN18 np</t>
  </si>
  <si>
    <t>3263</t>
  </si>
  <si>
    <t>Kellow Ella/Seppänen Alexandra</t>
  </si>
  <si>
    <t>TIP-70/TIP-70</t>
  </si>
  <si>
    <t>9-0</t>
  </si>
  <si>
    <t>99-49</t>
  </si>
  <si>
    <t>2622</t>
  </si>
  <si>
    <t>Yang Yixin/Ylinen Sonja</t>
  </si>
  <si>
    <t>PT Espoo/PT Espoo</t>
  </si>
  <si>
    <t>6-5</t>
  </si>
  <si>
    <t>104-92</t>
  </si>
  <si>
    <t>1860</t>
  </si>
  <si>
    <t>Veidenbaum Elina/Kellow Mia</t>
  </si>
  <si>
    <t>5-8</t>
  </si>
  <si>
    <t>118-137</t>
  </si>
  <si>
    <t>1515</t>
  </si>
  <si>
    <t>Luo Jiaqi/Bai Rongxua</t>
  </si>
  <si>
    <t>OPT-86/OPT-86</t>
  </si>
  <si>
    <t>2-9</t>
  </si>
  <si>
    <t>79-122</t>
  </si>
  <si>
    <t>1-5</t>
  </si>
  <si>
    <t>11-4</t>
  </si>
  <si>
    <t>11-5</t>
  </si>
  <si>
    <t>11-6</t>
  </si>
  <si>
    <t>11-3</t>
  </si>
  <si>
    <t>11-7</t>
  </si>
  <si>
    <t>2-5</t>
  </si>
  <si>
    <t>16-14</t>
  </si>
  <si>
    <t>11-13</t>
  </si>
  <si>
    <t>7-11</t>
  </si>
  <si>
    <t>11-8</t>
  </si>
  <si>
    <t>8-11</t>
  </si>
  <si>
    <t>9-11</t>
  </si>
  <si>
    <t>12-10</t>
  </si>
  <si>
    <t>4-5</t>
  </si>
  <si>
    <t>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</si>
</sst>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hh:mm"/>
    <numFmt numFmtId="166" formatCode="0_)"/>
  </numFmts>
  <fonts count="27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SWISS"/>
    </font>
    <font>
      <sz val="14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  <fill>
      <patternFill patternType="solid">
        <fgColor indexed="22"/>
        <bgColor indexed="31"/>
      </patternFill>
    </fill>
  </fills>
  <borders count="91">
    <border>
      <left/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166" fontId="14" fillId="0" borderId="0"/>
  </cellStyleXfs>
  <cellXfs count="195">
    <xf numFmtId="0" fontId="0" fillId="0" borderId="0" xfId="0"/>
    <xf numFmtId="0" fontId="2" fillId="0" borderId="1" xfId="1" applyFont="1" applyBorder="1"/>
    <xf numFmtId="0" fontId="1" fillId="0" borderId="2" xfId="1" applyBorder="1"/>
    <xf numFmtId="0" fontId="2" fillId="0" borderId="5" xfId="1" applyFont="1" applyBorder="1"/>
    <xf numFmtId="0" fontId="4" fillId="0" borderId="0" xfId="0" applyFont="1"/>
    <xf numFmtId="0" fontId="3" fillId="0" borderId="0" xfId="0" applyFont="1"/>
    <xf numFmtId="0" fontId="1" fillId="0" borderId="0" xfId="1"/>
    <xf numFmtId="0" fontId="1" fillId="0" borderId="5" xfId="1" applyBorder="1"/>
    <xf numFmtId="0" fontId="2" fillId="0" borderId="0" xfId="1" applyFont="1"/>
    <xf numFmtId="0" fontId="6" fillId="0" borderId="5" xfId="1" applyFont="1" applyBorder="1"/>
    <xf numFmtId="0" fontId="7" fillId="0" borderId="0" xfId="0" applyFont="1"/>
    <xf numFmtId="0" fontId="3" fillId="0" borderId="9" xfId="1" applyFont="1" applyBorder="1" applyAlignment="1">
      <alignment horizontal="center"/>
    </xf>
    <xf numFmtId="0" fontId="8" fillId="0" borderId="11" xfId="0" applyFont="1" applyBorder="1"/>
    <xf numFmtId="0" fontId="9" fillId="0" borderId="0" xfId="1" applyFont="1"/>
    <xf numFmtId="0" fontId="3" fillId="0" borderId="12" xfId="1" applyFont="1" applyBorder="1"/>
    <xf numFmtId="0" fontId="1" fillId="0" borderId="12" xfId="1" applyBorder="1"/>
    <xf numFmtId="0" fontId="1" fillId="0" borderId="13" xfId="1" applyBorder="1"/>
    <xf numFmtId="2" fontId="10" fillId="0" borderId="14" xfId="1" applyNumberFormat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left" vertical="center" indent="2"/>
      <protection locked="0"/>
    </xf>
    <xf numFmtId="2" fontId="10" fillId="0" borderId="15" xfId="1" applyNumberFormat="1" applyFont="1" applyBorder="1" applyAlignment="1">
      <alignment horizontal="center" vertical="center"/>
    </xf>
    <xf numFmtId="2" fontId="10" fillId="0" borderId="11" xfId="1" applyNumberFormat="1" applyFont="1" applyBorder="1" applyAlignment="1">
      <alignment horizontal="center"/>
    </xf>
    <xf numFmtId="0" fontId="7" fillId="0" borderId="18" xfId="1" applyFont="1" applyBorder="1" applyProtection="1">
      <protection locked="0"/>
    </xf>
    <xf numFmtId="0" fontId="10" fillId="0" borderId="0" xfId="1" applyFont="1" applyAlignment="1">
      <alignment horizontal="center"/>
    </xf>
    <xf numFmtId="2" fontId="10" fillId="0" borderId="20" xfId="1" applyNumberFormat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1" fillId="0" borderId="0" xfId="1" applyFont="1"/>
    <xf numFmtId="0" fontId="2" fillId="0" borderId="0" xfId="1" applyFont="1" applyAlignment="1">
      <alignment horizontal="left"/>
    </xf>
    <xf numFmtId="0" fontId="1" fillId="0" borderId="22" xfId="1" applyBorder="1"/>
    <xf numFmtId="0" fontId="4" fillId="0" borderId="5" xfId="1" applyFont="1" applyBorder="1"/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7" fillId="0" borderId="15" xfId="1" applyFont="1" applyBorder="1"/>
    <xf numFmtId="0" fontId="7" fillId="0" borderId="25" xfId="1" applyFont="1" applyBorder="1"/>
    <xf numFmtId="166" fontId="7" fillId="2" borderId="26" xfId="1" applyNumberFormat="1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5" xfId="1" applyFont="1" applyBorder="1"/>
    <xf numFmtId="0" fontId="3" fillId="0" borderId="5" xfId="1" applyFont="1" applyBorder="1"/>
    <xf numFmtId="0" fontId="3" fillId="0" borderId="0" xfId="1" applyFont="1"/>
    <xf numFmtId="0" fontId="7" fillId="0" borderId="0" xfId="1" applyFont="1"/>
    <xf numFmtId="0" fontId="1" fillId="0" borderId="30" xfId="1" applyBorder="1" applyProtection="1">
      <protection locked="0"/>
    </xf>
    <xf numFmtId="0" fontId="1" fillId="0" borderId="31" xfId="1" applyBorder="1" applyProtection="1">
      <protection locked="0"/>
    </xf>
    <xf numFmtId="0" fontId="13" fillId="0" borderId="32" xfId="1" applyFont="1" applyBorder="1" applyAlignment="1" applyProtection="1">
      <alignment horizontal="left" vertical="center" indent="2"/>
      <protection locked="0"/>
    </xf>
    <xf numFmtId="0" fontId="13" fillId="0" borderId="33" xfId="1" applyFont="1" applyBorder="1" applyAlignment="1" applyProtection="1">
      <alignment horizontal="left" vertical="center" indent="2"/>
      <protection locked="0"/>
    </xf>
    <xf numFmtId="0" fontId="10" fillId="0" borderId="0" xfId="1" applyFont="1"/>
    <xf numFmtId="0" fontId="0" fillId="0" borderId="34" xfId="0" applyBorder="1"/>
    <xf numFmtId="0" fontId="0" fillId="0" borderId="35" xfId="0" applyBorder="1"/>
    <xf numFmtId="0" fontId="3" fillId="0" borderId="35" xfId="0" applyFont="1" applyBorder="1"/>
    <xf numFmtId="0" fontId="10" fillId="0" borderId="36" xfId="0" applyFont="1" applyBorder="1"/>
    <xf numFmtId="0" fontId="0" fillId="0" borderId="37" xfId="0" applyBorder="1"/>
    <xf numFmtId="0" fontId="0" fillId="0" borderId="40" xfId="0" applyBorder="1"/>
    <xf numFmtId="0" fontId="0" fillId="0" borderId="37" xfId="0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41" xfId="0" applyBorder="1"/>
    <xf numFmtId="0" fontId="16" fillId="0" borderId="42" xfId="0" applyFont="1" applyBorder="1" applyAlignment="1">
      <alignment horizontal="center"/>
    </xf>
    <xf numFmtId="166" fontId="17" fillId="0" borderId="43" xfId="2" applyFont="1" applyBorder="1" applyAlignment="1" applyProtection="1">
      <alignment horizontal="left"/>
      <protection locked="0"/>
    </xf>
    <xf numFmtId="0" fontId="16" fillId="0" borderId="44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166" fontId="15" fillId="0" borderId="47" xfId="2" applyFont="1" applyBorder="1" applyAlignment="1" applyProtection="1">
      <alignment horizontal="left"/>
      <protection locked="0"/>
    </xf>
    <xf numFmtId="0" fontId="18" fillId="0" borderId="48" xfId="0" applyFont="1" applyBorder="1" applyAlignment="1">
      <alignment horizontal="center"/>
    </xf>
    <xf numFmtId="0" fontId="16" fillId="0" borderId="51" xfId="0" applyFont="1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3" xfId="0" applyBorder="1" applyAlignment="1">
      <alignment horizontal="center"/>
    </xf>
    <xf numFmtId="166" fontId="15" fillId="0" borderId="54" xfId="2" applyFont="1" applyBorder="1" applyAlignment="1" applyProtection="1">
      <alignment horizontal="left"/>
      <protection locked="0"/>
    </xf>
    <xf numFmtId="0" fontId="0" fillId="0" borderId="55" xfId="0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7" xfId="0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5" borderId="26" xfId="0" applyFill="1" applyBorder="1" applyAlignment="1" applyProtection="1">
      <alignment horizontal="center"/>
      <protection locked="0"/>
    </xf>
    <xf numFmtId="0" fontId="0" fillId="5" borderId="60" xfId="0" applyFill="1" applyBorder="1" applyAlignment="1" applyProtection="1">
      <alignment horizontal="center"/>
      <protection locked="0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5" borderId="62" xfId="0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9" xfId="0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0" fillId="0" borderId="59" xfId="0" applyBorder="1" applyAlignment="1">
      <alignment horizontal="left"/>
    </xf>
    <xf numFmtId="0" fontId="20" fillId="0" borderId="25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21" fillId="6" borderId="67" xfId="0" applyFont="1" applyFill="1" applyBorder="1" applyAlignment="1">
      <alignment horizontal="center"/>
    </xf>
    <xf numFmtId="0" fontId="21" fillId="6" borderId="68" xfId="0" applyFont="1" applyFill="1" applyBorder="1" applyAlignment="1">
      <alignment horizontal="center"/>
    </xf>
    <xf numFmtId="0" fontId="18" fillId="0" borderId="40" xfId="0" applyFont="1" applyBorder="1"/>
    <xf numFmtId="0" fontId="22" fillId="0" borderId="40" xfId="0" applyFont="1" applyBorder="1"/>
    <xf numFmtId="0" fontId="22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0" fillId="0" borderId="72" xfId="0" applyBorder="1"/>
    <xf numFmtId="0" fontId="0" fillId="0" borderId="73" xfId="0" applyBorder="1"/>
    <xf numFmtId="0" fontId="0" fillId="0" borderId="74" xfId="0" applyBorder="1"/>
    <xf numFmtId="49" fontId="0" fillId="0" borderId="75" xfId="0" applyNumberFormat="1" applyBorder="1" applyAlignment="1">
      <alignment horizontal="left"/>
    </xf>
    <xf numFmtId="49" fontId="25" fillId="0" borderId="76" xfId="0" applyNumberFormat="1" applyFont="1" applyBorder="1" applyAlignment="1">
      <alignment horizontal="left"/>
    </xf>
    <xf numFmtId="49" fontId="25" fillId="0" borderId="77" xfId="0" applyNumberFormat="1" applyFont="1" applyBorder="1" applyAlignment="1">
      <alignment horizontal="left"/>
    </xf>
    <xf numFmtId="49" fontId="25" fillId="0" borderId="78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79" xfId="0" applyNumberFormat="1" applyFont="1" applyBorder="1" applyAlignment="1">
      <alignment horizontal="left"/>
    </xf>
    <xf numFmtId="49" fontId="1" fillId="0" borderId="80" xfId="0" applyNumberFormat="1" applyFont="1" applyBorder="1" applyAlignment="1">
      <alignment horizontal="left"/>
    </xf>
    <xf numFmtId="49" fontId="1" fillId="0" borderId="64" xfId="0" applyNumberFormat="1" applyFont="1" applyBorder="1" applyAlignment="1">
      <alignment horizontal="left"/>
    </xf>
    <xf numFmtId="49" fontId="1" fillId="0" borderId="81" xfId="0" applyNumberFormat="1" applyFont="1" applyBorder="1" applyAlignment="1">
      <alignment horizontal="left"/>
    </xf>
    <xf numFmtId="49" fontId="1" fillId="0" borderId="82" xfId="0" applyNumberFormat="1" applyFon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83" xfId="0" applyNumberFormat="1" applyBorder="1" applyAlignment="1">
      <alignment horizontal="left"/>
    </xf>
    <xf numFmtId="49" fontId="8" fillId="0" borderId="15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0" borderId="84" xfId="0" applyNumberFormat="1" applyFont="1" applyBorder="1" applyAlignment="1">
      <alignment horizontal="left"/>
    </xf>
    <xf numFmtId="49" fontId="8" fillId="0" borderId="83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/>
    </xf>
    <xf numFmtId="49" fontId="8" fillId="0" borderId="75" xfId="0" applyNumberFormat="1" applyFont="1" applyBorder="1" applyAlignment="1">
      <alignment horizontal="left"/>
    </xf>
    <xf numFmtId="49" fontId="8" fillId="0" borderId="21" xfId="0" applyNumberFormat="1" applyFont="1" applyBorder="1" applyAlignment="1">
      <alignment horizontal="left"/>
    </xf>
    <xf numFmtId="49" fontId="8" fillId="0" borderId="26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center"/>
    </xf>
    <xf numFmtId="49" fontId="0" fillId="0" borderId="84" xfId="0" applyNumberFormat="1" applyBorder="1" applyAlignment="1">
      <alignment horizontal="left"/>
    </xf>
    <xf numFmtId="49" fontId="1" fillId="0" borderId="85" xfId="0" applyNumberFormat="1" applyFont="1" applyBorder="1" applyAlignment="1">
      <alignment horizontal="left"/>
    </xf>
    <xf numFmtId="49" fontId="1" fillId="0" borderId="86" xfId="0" applyNumberFormat="1" applyFont="1" applyBorder="1" applyAlignment="1">
      <alignment horizontal="left"/>
    </xf>
    <xf numFmtId="49" fontId="1" fillId="0" borderId="87" xfId="0" applyNumberFormat="1" applyFont="1" applyBorder="1" applyAlignment="1">
      <alignment horizontal="left"/>
    </xf>
    <xf numFmtId="49" fontId="1" fillId="0" borderId="88" xfId="0" applyNumberFormat="1" applyFont="1" applyBorder="1" applyAlignment="1">
      <alignment horizontal="left"/>
    </xf>
    <xf numFmtId="49" fontId="8" fillId="0" borderId="18" xfId="0" applyNumberFormat="1" applyFont="1" applyBorder="1" applyAlignment="1">
      <alignment horizontal="left"/>
    </xf>
    <xf numFmtId="49" fontId="8" fillId="0" borderId="17" xfId="0" applyNumberFormat="1" applyFont="1" applyBorder="1" applyAlignment="1">
      <alignment horizontal="left"/>
    </xf>
    <xf numFmtId="49" fontId="8" fillId="0" borderId="20" xfId="0" applyNumberFormat="1" applyFont="1" applyBorder="1" applyAlignment="1">
      <alignment horizontal="left"/>
    </xf>
    <xf numFmtId="0" fontId="8" fillId="0" borderId="26" xfId="0" applyFont="1" applyBorder="1"/>
    <xf numFmtId="0" fontId="26" fillId="0" borderId="0" xfId="0" applyFont="1"/>
    <xf numFmtId="0" fontId="8" fillId="0" borderId="0" xfId="0" applyFont="1"/>
    <xf numFmtId="49" fontId="8" fillId="0" borderId="89" xfId="0" applyNumberFormat="1" applyFont="1" applyBorder="1" applyAlignment="1">
      <alignment horizontal="left"/>
    </xf>
    <xf numFmtId="49" fontId="8" fillId="0" borderId="62" xfId="0" applyNumberFormat="1" applyFont="1" applyBorder="1" applyAlignment="1">
      <alignment horizontal="left"/>
    </xf>
    <xf numFmtId="0" fontId="26" fillId="0" borderId="26" xfId="0" applyFont="1" applyBorder="1"/>
    <xf numFmtId="49" fontId="0" fillId="0" borderId="15" xfId="0" applyNumberFormat="1" applyBorder="1" applyAlignment="1">
      <alignment horizontal="left"/>
    </xf>
    <xf numFmtId="49" fontId="0" fillId="7" borderId="15" xfId="0" applyNumberFormat="1" applyFill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90" xfId="0" applyNumberFormat="1" applyBorder="1" applyAlignment="1">
      <alignment horizontal="center"/>
    </xf>
    <xf numFmtId="49" fontId="0" fillId="0" borderId="0" xfId="0" applyNumberFormat="1"/>
    <xf numFmtId="49" fontId="0" fillId="0" borderId="17" xfId="0" applyNumberFormat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69" xfId="0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0" xfId="0" applyAlignment="1">
      <alignment horizontal="center"/>
    </xf>
    <xf numFmtId="0" fontId="23" fillId="6" borderId="70" xfId="0" applyFont="1" applyFill="1" applyBorder="1" applyAlignment="1">
      <alignment horizontal="center"/>
    </xf>
    <xf numFmtId="0" fontId="23" fillId="6" borderId="71" xfId="0" applyFont="1" applyFill="1" applyBorder="1" applyAlignment="1">
      <alignment horizontal="center"/>
    </xf>
    <xf numFmtId="0" fontId="0" fillId="0" borderId="59" xfId="0" applyBorder="1" applyAlignment="1">
      <alignment horizontal="left"/>
    </xf>
    <xf numFmtId="0" fontId="18" fillId="0" borderId="64" xfId="0" applyFont="1" applyBorder="1" applyAlignment="1">
      <alignment horizontal="left"/>
    </xf>
    <xf numFmtId="166" fontId="15" fillId="4" borderId="47" xfId="2" applyFont="1" applyFill="1" applyBorder="1" applyAlignment="1" applyProtection="1">
      <alignment horizontal="left"/>
      <protection locked="0"/>
    </xf>
    <xf numFmtId="166" fontId="15" fillId="4" borderId="49" xfId="2" applyFont="1" applyFill="1" applyBorder="1" applyAlignment="1" applyProtection="1">
      <alignment horizontal="left"/>
      <protection locked="0"/>
    </xf>
    <xf numFmtId="166" fontId="15" fillId="4" borderId="54" xfId="2" applyFont="1" applyFill="1" applyBorder="1" applyAlignment="1" applyProtection="1">
      <alignment horizontal="left"/>
      <protection locked="0"/>
    </xf>
    <xf numFmtId="166" fontId="15" fillId="4" borderId="56" xfId="2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164" fontId="24" fillId="4" borderId="38" xfId="2" applyNumberFormat="1" applyFont="1" applyFill="1" applyBorder="1" applyAlignment="1" applyProtection="1">
      <alignment horizontal="left"/>
      <protection locked="0"/>
    </xf>
    <xf numFmtId="164" fontId="15" fillId="4" borderId="38" xfId="2" applyNumberFormat="1" applyFont="1" applyFill="1" applyBorder="1" applyAlignment="1" applyProtection="1">
      <alignment horizontal="left"/>
      <protection locked="0"/>
    </xf>
    <xf numFmtId="164" fontId="15" fillId="4" borderId="39" xfId="2" applyNumberFormat="1" applyFont="1" applyFill="1" applyBorder="1" applyAlignment="1" applyProtection="1">
      <alignment horizontal="left"/>
      <protection locked="0"/>
    </xf>
    <xf numFmtId="166" fontId="17" fillId="4" borderId="43" xfId="2" applyFont="1" applyFill="1" applyBorder="1" applyAlignment="1" applyProtection="1">
      <alignment horizontal="left"/>
      <protection locked="0"/>
    </xf>
    <xf numFmtId="166" fontId="17" fillId="4" borderId="45" xfId="2" applyFont="1" applyFill="1" applyBorder="1" applyAlignment="1" applyProtection="1">
      <alignment horizontal="left"/>
      <protection locked="0"/>
    </xf>
    <xf numFmtId="0" fontId="4" fillId="0" borderId="17" xfId="1" applyFont="1" applyBorder="1" applyAlignment="1">
      <alignment horizontal="center"/>
    </xf>
    <xf numFmtId="0" fontId="13" fillId="3" borderId="29" xfId="0" applyFont="1" applyFill="1" applyBorder="1" applyAlignment="1">
      <alignment horizontal="center" vertical="center"/>
    </xf>
    <xf numFmtId="0" fontId="4" fillId="2" borderId="14" xfId="1" applyFont="1" applyFill="1" applyBorder="1" applyAlignment="1" applyProtection="1">
      <alignment horizontal="left" vertical="center" indent="2"/>
      <protection locked="0"/>
    </xf>
    <xf numFmtId="0" fontId="4" fillId="2" borderId="16" xfId="1" applyFont="1" applyFill="1" applyBorder="1" applyAlignment="1" applyProtection="1">
      <alignment horizontal="left" vertical="center" indent="2"/>
      <protection locked="0"/>
    </xf>
    <xf numFmtId="0" fontId="7" fillId="2" borderId="17" xfId="1" applyFont="1" applyFill="1" applyBorder="1" applyAlignment="1" applyProtection="1">
      <alignment horizontal="left" indent="2"/>
      <protection locked="0"/>
    </xf>
    <xf numFmtId="0" fontId="7" fillId="2" borderId="19" xfId="1" applyFont="1" applyFill="1" applyBorder="1" applyAlignment="1" applyProtection="1">
      <alignment horizontal="left" indent="2"/>
      <protection locked="0"/>
    </xf>
    <xf numFmtId="0" fontId="7" fillId="2" borderId="15" xfId="1" applyFont="1" applyFill="1" applyBorder="1" applyAlignment="1" applyProtection="1">
      <alignment horizontal="left" indent="2"/>
      <protection locked="0"/>
    </xf>
    <xf numFmtId="49" fontId="7" fillId="2" borderId="7" xfId="1" applyNumberFormat="1" applyFont="1" applyFill="1" applyBorder="1" applyAlignment="1" applyProtection="1">
      <alignment horizontal="left" indent="2"/>
      <protection locked="0"/>
    </xf>
    <xf numFmtId="0" fontId="12" fillId="0" borderId="21" xfId="1" applyFont="1" applyBorder="1" applyAlignment="1">
      <alignment horizontal="center"/>
    </xf>
    <xf numFmtId="0" fontId="3" fillId="0" borderId="3" xfId="1" applyFont="1" applyBorder="1" applyAlignment="1">
      <alignment horizontal="left" indent="1"/>
    </xf>
    <xf numFmtId="0" fontId="4" fillId="2" borderId="4" xfId="1" applyFont="1" applyFill="1" applyBorder="1" applyAlignment="1" applyProtection="1">
      <alignment horizontal="left" indent="2"/>
      <protection locked="0"/>
    </xf>
    <xf numFmtId="0" fontId="3" fillId="0" borderId="6" xfId="1" applyFont="1" applyBorder="1" applyAlignment="1">
      <alignment horizontal="left" indent="1"/>
    </xf>
    <xf numFmtId="164" fontId="5" fillId="2" borderId="7" xfId="1" applyNumberFormat="1" applyFont="1" applyFill="1" applyBorder="1" applyAlignment="1">
      <alignment horizontal="left" indent="2"/>
    </xf>
    <xf numFmtId="0" fontId="3" fillId="0" borderId="6" xfId="1" applyFont="1" applyBorder="1" applyAlignment="1">
      <alignment horizontal="center"/>
    </xf>
    <xf numFmtId="0" fontId="4" fillId="2" borderId="7" xfId="1" applyFont="1" applyFill="1" applyBorder="1" applyAlignment="1">
      <alignment horizontal="left" indent="2"/>
    </xf>
    <xf numFmtId="0" fontId="3" fillId="0" borderId="8" xfId="1" applyFont="1" applyBorder="1" applyAlignment="1">
      <alignment horizontal="left" indent="1"/>
    </xf>
    <xf numFmtId="164" fontId="5" fillId="2" borderId="9" xfId="1" applyNumberFormat="1" applyFont="1" applyFill="1" applyBorder="1" applyAlignment="1" applyProtection="1">
      <alignment horizontal="left" indent="2"/>
      <protection locked="0"/>
    </xf>
    <xf numFmtId="165" fontId="4" fillId="2" borderId="10" xfId="1" applyNumberFormat="1" applyFont="1" applyFill="1" applyBorder="1" applyAlignment="1">
      <alignment horizontal="left" indent="2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7" fillId="2" borderId="15" xfId="1" applyFont="1" applyFill="1" applyBorder="1" applyAlignment="1" applyProtection="1"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/>
  </cellXfs>
  <cellStyles count="3">
    <cellStyle name="Normaali" xfId="0" builtinId="0"/>
    <cellStyle name="Normaali 2" xfId="1" xr:uid="{37096A67-1A4B-4EAC-8E26-7F728D8B5603}"/>
    <cellStyle name="Normaali_LohkoKaavio_4-5_makrot" xfId="2" xr:uid="{C03B1017-945F-4398-9E93-B8A15547D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7464DC-DABE-43EC-ABDF-A1221916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28</xdr:row>
      <xdr:rowOff>38100</xdr:rowOff>
    </xdr:from>
    <xdr:to>
      <xdr:col>1</xdr:col>
      <xdr:colOff>514350</xdr:colOff>
      <xdr:row>30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04F32FF-2BC8-42F2-B0AA-18C038268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55</xdr:row>
      <xdr:rowOff>38100</xdr:rowOff>
    </xdr:from>
    <xdr:to>
      <xdr:col>1</xdr:col>
      <xdr:colOff>514350</xdr:colOff>
      <xdr:row>57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72A3EB7-7161-42C5-8037-324C1134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82</xdr:row>
      <xdr:rowOff>38100</xdr:rowOff>
    </xdr:from>
    <xdr:to>
      <xdr:col>1</xdr:col>
      <xdr:colOff>514350</xdr:colOff>
      <xdr:row>84</xdr:row>
      <xdr:rowOff>123825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0D1196E-C287-480D-82D2-225654EF3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109</xdr:row>
      <xdr:rowOff>38100</xdr:rowOff>
    </xdr:from>
    <xdr:to>
      <xdr:col>1</xdr:col>
      <xdr:colOff>514350</xdr:colOff>
      <xdr:row>111</xdr:row>
      <xdr:rowOff>123825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4A9EAD3-5119-45B4-89A5-4FF982C7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136</xdr:row>
      <xdr:rowOff>38100</xdr:rowOff>
    </xdr:from>
    <xdr:to>
      <xdr:col>1</xdr:col>
      <xdr:colOff>514350</xdr:colOff>
      <xdr:row>138</xdr:row>
      <xdr:rowOff>123825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C4292EB5-7A5D-4256-85B3-BA2217737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165</xdr:row>
      <xdr:rowOff>38100</xdr:rowOff>
    </xdr:from>
    <xdr:to>
      <xdr:col>1</xdr:col>
      <xdr:colOff>514350</xdr:colOff>
      <xdr:row>167</xdr:row>
      <xdr:rowOff>123825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577325DB-6703-4D77-8672-8C71C522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192</xdr:row>
      <xdr:rowOff>38100</xdr:rowOff>
    </xdr:from>
    <xdr:to>
      <xdr:col>1</xdr:col>
      <xdr:colOff>514350</xdr:colOff>
      <xdr:row>194</xdr:row>
      <xdr:rowOff>123825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D8F255E3-3A95-4B19-9C15-1B33B712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219</xdr:row>
      <xdr:rowOff>38100</xdr:rowOff>
    </xdr:from>
    <xdr:to>
      <xdr:col>1</xdr:col>
      <xdr:colOff>514350</xdr:colOff>
      <xdr:row>221</xdr:row>
      <xdr:rowOff>123825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E7921ED-084D-4027-9C5A-441553C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246</xdr:row>
      <xdr:rowOff>38100</xdr:rowOff>
    </xdr:from>
    <xdr:to>
      <xdr:col>1</xdr:col>
      <xdr:colOff>514350</xdr:colOff>
      <xdr:row>248</xdr:row>
      <xdr:rowOff>123825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691F8427-D11D-48CA-9039-A4CFB138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273</xdr:row>
      <xdr:rowOff>38100</xdr:rowOff>
    </xdr:from>
    <xdr:to>
      <xdr:col>1</xdr:col>
      <xdr:colOff>514350</xdr:colOff>
      <xdr:row>275</xdr:row>
      <xdr:rowOff>123825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8B38A2AD-AC26-4C92-B0C8-F48A3513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300</xdr:row>
      <xdr:rowOff>38100</xdr:rowOff>
    </xdr:from>
    <xdr:to>
      <xdr:col>1</xdr:col>
      <xdr:colOff>514350</xdr:colOff>
      <xdr:row>302</xdr:row>
      <xdr:rowOff>123825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BC6A4FE8-65FD-46DD-9BB8-068BCAD2D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327</xdr:row>
      <xdr:rowOff>38100</xdr:rowOff>
    </xdr:from>
    <xdr:to>
      <xdr:col>1</xdr:col>
      <xdr:colOff>514350</xdr:colOff>
      <xdr:row>329</xdr:row>
      <xdr:rowOff>123825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151E0410-EF8F-4F28-9C7B-F5C961026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354</xdr:row>
      <xdr:rowOff>38100</xdr:rowOff>
    </xdr:from>
    <xdr:to>
      <xdr:col>1</xdr:col>
      <xdr:colOff>514350</xdr:colOff>
      <xdr:row>356</xdr:row>
      <xdr:rowOff>123825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525CC61-5526-457B-9CEC-CFEE6D11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381</xdr:row>
      <xdr:rowOff>38100</xdr:rowOff>
    </xdr:from>
    <xdr:to>
      <xdr:col>1</xdr:col>
      <xdr:colOff>514350</xdr:colOff>
      <xdr:row>383</xdr:row>
      <xdr:rowOff>123825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CECE4A1D-3A34-4CD5-92B4-749692EA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403918-ED3A-4131-A8A5-5CE68692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2012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29</xdr:row>
      <xdr:rowOff>38100</xdr:rowOff>
    </xdr:from>
    <xdr:to>
      <xdr:col>1</xdr:col>
      <xdr:colOff>514350</xdr:colOff>
      <xdr:row>31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B14CD1-D525-40AC-9A11-071D7725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56</xdr:row>
      <xdr:rowOff>38100</xdr:rowOff>
    </xdr:from>
    <xdr:to>
      <xdr:col>1</xdr:col>
      <xdr:colOff>514350</xdr:colOff>
      <xdr:row>58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7D2F20-F3CE-4735-A69E-C6DED917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83</xdr:row>
      <xdr:rowOff>38100</xdr:rowOff>
    </xdr:from>
    <xdr:to>
      <xdr:col>1</xdr:col>
      <xdr:colOff>514350</xdr:colOff>
      <xdr:row>85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37D5CAD-AC4E-46F8-95DB-BAB4797D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110</xdr:row>
      <xdr:rowOff>38100</xdr:rowOff>
    </xdr:from>
    <xdr:to>
      <xdr:col>1</xdr:col>
      <xdr:colOff>514350</xdr:colOff>
      <xdr:row>112</xdr:row>
      <xdr:rowOff>123825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75D275A-0037-4A0A-853C-F46F519FF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137</xdr:row>
      <xdr:rowOff>38100</xdr:rowOff>
    </xdr:from>
    <xdr:to>
      <xdr:col>1</xdr:col>
      <xdr:colOff>514350</xdr:colOff>
      <xdr:row>139</xdr:row>
      <xdr:rowOff>123825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3287BDE-EB7C-4225-BC36-1D166DC8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164</xdr:row>
      <xdr:rowOff>38100</xdr:rowOff>
    </xdr:from>
    <xdr:to>
      <xdr:col>1</xdr:col>
      <xdr:colOff>514350</xdr:colOff>
      <xdr:row>166</xdr:row>
      <xdr:rowOff>123825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677048C-3BB3-45F1-817C-180DF1D6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57150</xdr:rowOff>
    </xdr:from>
    <xdr:to>
      <xdr:col>1</xdr:col>
      <xdr:colOff>361950</xdr:colOff>
      <xdr:row>1</xdr:row>
      <xdr:rowOff>190500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56BA748-E1F8-498F-BF6A-2F33EB70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26</xdr:row>
      <xdr:rowOff>66675</xdr:rowOff>
    </xdr:from>
    <xdr:to>
      <xdr:col>1</xdr:col>
      <xdr:colOff>371475</xdr:colOff>
      <xdr:row>27</xdr:row>
      <xdr:rowOff>190500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B680557-B678-49F8-A7AA-FB4E5D87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51</xdr:row>
      <xdr:rowOff>57150</xdr:rowOff>
    </xdr:from>
    <xdr:to>
      <xdr:col>1</xdr:col>
      <xdr:colOff>361950</xdr:colOff>
      <xdr:row>52</xdr:row>
      <xdr:rowOff>190500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B20DCA8-2EA8-4F98-8064-FEF6D6F1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77</xdr:row>
      <xdr:rowOff>66675</xdr:rowOff>
    </xdr:from>
    <xdr:to>
      <xdr:col>1</xdr:col>
      <xdr:colOff>371475</xdr:colOff>
      <xdr:row>78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455A2C4-57D2-464E-BB1B-16AEA051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102</xdr:row>
      <xdr:rowOff>57150</xdr:rowOff>
    </xdr:from>
    <xdr:to>
      <xdr:col>1</xdr:col>
      <xdr:colOff>361950</xdr:colOff>
      <xdr:row>103</xdr:row>
      <xdr:rowOff>190500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60AFC5C1-7B9C-441C-AD79-1BC0EF24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128</xdr:row>
      <xdr:rowOff>66675</xdr:rowOff>
    </xdr:from>
    <xdr:to>
      <xdr:col>1</xdr:col>
      <xdr:colOff>371475</xdr:colOff>
      <xdr:row>129</xdr:row>
      <xdr:rowOff>190500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C3D5FCD-E8FC-4C5D-A2C6-B65F1D25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153</xdr:row>
      <xdr:rowOff>57150</xdr:rowOff>
    </xdr:from>
    <xdr:to>
      <xdr:col>1</xdr:col>
      <xdr:colOff>361950</xdr:colOff>
      <xdr:row>154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1B202D83-D0F5-4596-A043-91ABCC02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179</xdr:row>
      <xdr:rowOff>66675</xdr:rowOff>
    </xdr:from>
    <xdr:to>
      <xdr:col>1</xdr:col>
      <xdr:colOff>371475</xdr:colOff>
      <xdr:row>180</xdr:row>
      <xdr:rowOff>190500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B660160F-6DE5-4F40-B3E3-06616292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204</xdr:row>
      <xdr:rowOff>57150</xdr:rowOff>
    </xdr:from>
    <xdr:to>
      <xdr:col>1</xdr:col>
      <xdr:colOff>361950</xdr:colOff>
      <xdr:row>205</xdr:row>
      <xdr:rowOff>190500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3A8AB547-4AD5-4288-9AB6-394379453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230</xdr:row>
      <xdr:rowOff>66675</xdr:rowOff>
    </xdr:from>
    <xdr:to>
      <xdr:col>1</xdr:col>
      <xdr:colOff>371475</xdr:colOff>
      <xdr:row>231</xdr:row>
      <xdr:rowOff>190500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620C1DB2-4525-46AF-847F-0F36B1C2C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66675</xdr:rowOff>
    </xdr:from>
    <xdr:to>
      <xdr:col>1</xdr:col>
      <xdr:colOff>371475</xdr:colOff>
      <xdr:row>255</xdr:row>
      <xdr:rowOff>190500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5BDD4A8A-AD1C-4EF9-A236-B7F5BFA0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278</xdr:row>
      <xdr:rowOff>66675</xdr:rowOff>
    </xdr:from>
    <xdr:to>
      <xdr:col>1</xdr:col>
      <xdr:colOff>371475</xdr:colOff>
      <xdr:row>279</xdr:row>
      <xdr:rowOff>190500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53A3E9FF-AB32-4B1A-ABC3-600B56A5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302</xdr:row>
      <xdr:rowOff>66675</xdr:rowOff>
    </xdr:from>
    <xdr:to>
      <xdr:col>1</xdr:col>
      <xdr:colOff>371475</xdr:colOff>
      <xdr:row>303</xdr:row>
      <xdr:rowOff>190500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EF40A06-BE31-4605-B1FD-62ED8542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326</xdr:row>
      <xdr:rowOff>66675</xdr:rowOff>
    </xdr:from>
    <xdr:to>
      <xdr:col>1</xdr:col>
      <xdr:colOff>371475</xdr:colOff>
      <xdr:row>327</xdr:row>
      <xdr:rowOff>190500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BB35F4BD-4FD7-4253-B5A4-8B9AD0F2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350</xdr:row>
      <xdr:rowOff>66675</xdr:rowOff>
    </xdr:from>
    <xdr:to>
      <xdr:col>1</xdr:col>
      <xdr:colOff>371475</xdr:colOff>
      <xdr:row>351</xdr:row>
      <xdr:rowOff>190500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4530E806-8CBC-4C9A-B019-1EA146F1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453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361950</xdr:colOff>
      <xdr:row>2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FB1BF53-1836-40BD-9D90-B758185B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10896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57150</xdr:rowOff>
    </xdr:from>
    <xdr:to>
      <xdr:col>1</xdr:col>
      <xdr:colOff>361950</xdr:colOff>
      <xdr:row>25</xdr:row>
      <xdr:rowOff>190500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1B45752-C4EF-4ECA-B753-D604C41D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57150</xdr:rowOff>
    </xdr:from>
    <xdr:to>
      <xdr:col>1</xdr:col>
      <xdr:colOff>361950</xdr:colOff>
      <xdr:row>48</xdr:row>
      <xdr:rowOff>190500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136645A-4C5F-4086-BA61-EF5CEBF1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57150</xdr:rowOff>
    </xdr:from>
    <xdr:to>
      <xdr:col>1</xdr:col>
      <xdr:colOff>361950</xdr:colOff>
      <xdr:row>71</xdr:row>
      <xdr:rowOff>190500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F3D9422-A1DA-43B4-B551-15960C65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57150</xdr:rowOff>
    </xdr:from>
    <xdr:to>
      <xdr:col>1</xdr:col>
      <xdr:colOff>361950</xdr:colOff>
      <xdr:row>94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E73899B7-BE90-4B9D-A24C-8DDEB2F4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57150</xdr:rowOff>
    </xdr:from>
    <xdr:to>
      <xdr:col>1</xdr:col>
      <xdr:colOff>361950</xdr:colOff>
      <xdr:row>94</xdr:row>
      <xdr:rowOff>190500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47AB6E4A-2A7C-4CEC-9DFF-EFEB8AE0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57150</xdr:rowOff>
    </xdr:from>
    <xdr:to>
      <xdr:col>1</xdr:col>
      <xdr:colOff>361950</xdr:colOff>
      <xdr:row>117</xdr:row>
      <xdr:rowOff>190500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24106EFE-01CF-4A6F-9B5D-DDAEE755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57150</xdr:rowOff>
    </xdr:from>
    <xdr:to>
      <xdr:col>1</xdr:col>
      <xdr:colOff>361950</xdr:colOff>
      <xdr:row>140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3596812D-387C-40BE-A7DA-E1DB6D612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93FF070-2E10-43E7-AC90-BF419542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2012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28</xdr:row>
      <xdr:rowOff>38100</xdr:rowOff>
    </xdr:from>
    <xdr:to>
      <xdr:col>1</xdr:col>
      <xdr:colOff>514350</xdr:colOff>
      <xdr:row>30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89EE97-FA3A-4296-90BF-12B6ECBE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55</xdr:row>
      <xdr:rowOff>38100</xdr:rowOff>
    </xdr:from>
    <xdr:to>
      <xdr:col>1</xdr:col>
      <xdr:colOff>514350</xdr:colOff>
      <xdr:row>57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B373922-82B3-447C-B1F0-3002649A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38100</xdr:rowOff>
    </xdr:from>
    <xdr:to>
      <xdr:col>2</xdr:col>
      <xdr:colOff>514350</xdr:colOff>
      <xdr:row>3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8DB9D92-1F28-4FA4-B420-75288A10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2012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28</xdr:row>
      <xdr:rowOff>38100</xdr:rowOff>
    </xdr:from>
    <xdr:to>
      <xdr:col>2</xdr:col>
      <xdr:colOff>514350</xdr:colOff>
      <xdr:row>30</xdr:row>
      <xdr:rowOff>123825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6A33AC5F-9F72-4986-AC5A-697B653B5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55</xdr:row>
      <xdr:rowOff>38100</xdr:rowOff>
    </xdr:from>
    <xdr:to>
      <xdr:col>1</xdr:col>
      <xdr:colOff>514350</xdr:colOff>
      <xdr:row>57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32289D1-50F0-48C4-A79C-6B557255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81</xdr:row>
      <xdr:rowOff>38100</xdr:rowOff>
    </xdr:from>
    <xdr:to>
      <xdr:col>1</xdr:col>
      <xdr:colOff>514350</xdr:colOff>
      <xdr:row>83</xdr:row>
      <xdr:rowOff>123825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C3D6DF2-B8CD-4F8C-BFFA-A73FF987B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107</xdr:row>
      <xdr:rowOff>38100</xdr:rowOff>
    </xdr:from>
    <xdr:to>
      <xdr:col>1</xdr:col>
      <xdr:colOff>514350</xdr:colOff>
      <xdr:row>109</xdr:row>
      <xdr:rowOff>123825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BB24E738-6E80-439F-B88B-AF0D02E37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133</xdr:row>
      <xdr:rowOff>38100</xdr:rowOff>
    </xdr:from>
    <xdr:to>
      <xdr:col>1</xdr:col>
      <xdr:colOff>514350</xdr:colOff>
      <xdr:row>135</xdr:row>
      <xdr:rowOff>123825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59DE1AF6-CABB-4502-9A0E-0692365E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07CA-0774-4868-A8CA-AEBEE6762590}">
  <dimension ref="B1:T404"/>
  <sheetViews>
    <sheetView tabSelected="1" workbookViewId="0">
      <selection activeCell="P2" sqref="P2"/>
    </sheetView>
  </sheetViews>
  <sheetFormatPr defaultColWidth="11.5546875" defaultRowHeight="14.4"/>
  <cols>
    <col min="1" max="1" width="1.5546875" customWidth="1"/>
    <col min="2" max="2" width="8.33203125" customWidth="1"/>
    <col min="3" max="3" width="17.33203125" customWidth="1"/>
    <col min="4" max="4" width="19" customWidth="1"/>
    <col min="5" max="5" width="14" customWidth="1"/>
    <col min="6" max="6" width="5.6640625" customWidth="1"/>
    <col min="7" max="7" width="4.88671875" customWidth="1"/>
    <col min="8" max="8" width="5.5546875" customWidth="1"/>
    <col min="9" max="9" width="5.44140625" customWidth="1"/>
    <col min="10" max="10" width="5.109375" customWidth="1"/>
    <col min="11" max="14" width="3.6640625" customWidth="1"/>
    <col min="15" max="253" width="9.109375" customWidth="1"/>
    <col min="257" max="257" width="1.5546875" customWidth="1"/>
    <col min="258" max="258" width="8.33203125" customWidth="1"/>
    <col min="259" max="259" width="17.33203125" customWidth="1"/>
    <col min="260" max="260" width="19" customWidth="1"/>
    <col min="261" max="261" width="5.88671875" customWidth="1"/>
    <col min="262" max="262" width="5.6640625" customWidth="1"/>
    <col min="263" max="263" width="4.88671875" customWidth="1"/>
    <col min="264" max="264" width="5.5546875" customWidth="1"/>
    <col min="265" max="265" width="5.44140625" customWidth="1"/>
    <col min="266" max="266" width="5.109375" customWidth="1"/>
    <col min="267" max="270" width="3.6640625" customWidth="1"/>
    <col min="271" max="509" width="9.109375" customWidth="1"/>
    <col min="513" max="513" width="1.5546875" customWidth="1"/>
    <col min="514" max="514" width="8.33203125" customWidth="1"/>
    <col min="515" max="515" width="17.33203125" customWidth="1"/>
    <col min="516" max="516" width="19" customWidth="1"/>
    <col min="517" max="517" width="5.88671875" customWidth="1"/>
    <col min="518" max="518" width="5.6640625" customWidth="1"/>
    <col min="519" max="519" width="4.88671875" customWidth="1"/>
    <col min="520" max="520" width="5.5546875" customWidth="1"/>
    <col min="521" max="521" width="5.44140625" customWidth="1"/>
    <col min="522" max="522" width="5.109375" customWidth="1"/>
    <col min="523" max="526" width="3.6640625" customWidth="1"/>
    <col min="527" max="765" width="9.109375" customWidth="1"/>
    <col min="769" max="769" width="1.5546875" customWidth="1"/>
    <col min="770" max="770" width="8.33203125" customWidth="1"/>
    <col min="771" max="771" width="17.33203125" customWidth="1"/>
    <col min="772" max="772" width="19" customWidth="1"/>
    <col min="773" max="773" width="5.88671875" customWidth="1"/>
    <col min="774" max="774" width="5.6640625" customWidth="1"/>
    <col min="775" max="775" width="4.88671875" customWidth="1"/>
    <col min="776" max="776" width="5.5546875" customWidth="1"/>
    <col min="777" max="777" width="5.44140625" customWidth="1"/>
    <col min="778" max="778" width="5.109375" customWidth="1"/>
    <col min="779" max="782" width="3.6640625" customWidth="1"/>
    <col min="783" max="1021" width="9.109375" customWidth="1"/>
    <col min="1025" max="1025" width="1.5546875" customWidth="1"/>
    <col min="1026" max="1026" width="8.33203125" customWidth="1"/>
    <col min="1027" max="1027" width="17.33203125" customWidth="1"/>
    <col min="1028" max="1028" width="19" customWidth="1"/>
    <col min="1029" max="1029" width="5.88671875" customWidth="1"/>
    <col min="1030" max="1030" width="5.6640625" customWidth="1"/>
    <col min="1031" max="1031" width="4.88671875" customWidth="1"/>
    <col min="1032" max="1032" width="5.5546875" customWidth="1"/>
    <col min="1033" max="1033" width="5.44140625" customWidth="1"/>
    <col min="1034" max="1034" width="5.109375" customWidth="1"/>
    <col min="1035" max="1038" width="3.6640625" customWidth="1"/>
    <col min="1039" max="1277" width="9.109375" customWidth="1"/>
    <col min="1281" max="1281" width="1.5546875" customWidth="1"/>
    <col min="1282" max="1282" width="8.33203125" customWidth="1"/>
    <col min="1283" max="1283" width="17.33203125" customWidth="1"/>
    <col min="1284" max="1284" width="19" customWidth="1"/>
    <col min="1285" max="1285" width="5.88671875" customWidth="1"/>
    <col min="1286" max="1286" width="5.6640625" customWidth="1"/>
    <col min="1287" max="1287" width="4.88671875" customWidth="1"/>
    <col min="1288" max="1288" width="5.5546875" customWidth="1"/>
    <col min="1289" max="1289" width="5.44140625" customWidth="1"/>
    <col min="1290" max="1290" width="5.109375" customWidth="1"/>
    <col min="1291" max="1294" width="3.6640625" customWidth="1"/>
    <col min="1295" max="1533" width="9.109375" customWidth="1"/>
    <col min="1537" max="1537" width="1.5546875" customWidth="1"/>
    <col min="1538" max="1538" width="8.33203125" customWidth="1"/>
    <col min="1539" max="1539" width="17.33203125" customWidth="1"/>
    <col min="1540" max="1540" width="19" customWidth="1"/>
    <col min="1541" max="1541" width="5.88671875" customWidth="1"/>
    <col min="1542" max="1542" width="5.6640625" customWidth="1"/>
    <col min="1543" max="1543" width="4.88671875" customWidth="1"/>
    <col min="1544" max="1544" width="5.5546875" customWidth="1"/>
    <col min="1545" max="1545" width="5.44140625" customWidth="1"/>
    <col min="1546" max="1546" width="5.109375" customWidth="1"/>
    <col min="1547" max="1550" width="3.6640625" customWidth="1"/>
    <col min="1551" max="1789" width="9.109375" customWidth="1"/>
    <col min="1793" max="1793" width="1.5546875" customWidth="1"/>
    <col min="1794" max="1794" width="8.33203125" customWidth="1"/>
    <col min="1795" max="1795" width="17.33203125" customWidth="1"/>
    <col min="1796" max="1796" width="19" customWidth="1"/>
    <col min="1797" max="1797" width="5.88671875" customWidth="1"/>
    <col min="1798" max="1798" width="5.6640625" customWidth="1"/>
    <col min="1799" max="1799" width="4.88671875" customWidth="1"/>
    <col min="1800" max="1800" width="5.5546875" customWidth="1"/>
    <col min="1801" max="1801" width="5.44140625" customWidth="1"/>
    <col min="1802" max="1802" width="5.109375" customWidth="1"/>
    <col min="1803" max="1806" width="3.6640625" customWidth="1"/>
    <col min="1807" max="2045" width="9.109375" customWidth="1"/>
    <col min="2049" max="2049" width="1.5546875" customWidth="1"/>
    <col min="2050" max="2050" width="8.33203125" customWidth="1"/>
    <col min="2051" max="2051" width="17.33203125" customWidth="1"/>
    <col min="2052" max="2052" width="19" customWidth="1"/>
    <col min="2053" max="2053" width="5.88671875" customWidth="1"/>
    <col min="2054" max="2054" width="5.6640625" customWidth="1"/>
    <col min="2055" max="2055" width="4.88671875" customWidth="1"/>
    <col min="2056" max="2056" width="5.5546875" customWidth="1"/>
    <col min="2057" max="2057" width="5.44140625" customWidth="1"/>
    <col min="2058" max="2058" width="5.109375" customWidth="1"/>
    <col min="2059" max="2062" width="3.6640625" customWidth="1"/>
    <col min="2063" max="2301" width="9.109375" customWidth="1"/>
    <col min="2305" max="2305" width="1.5546875" customWidth="1"/>
    <col min="2306" max="2306" width="8.33203125" customWidth="1"/>
    <col min="2307" max="2307" width="17.33203125" customWidth="1"/>
    <col min="2308" max="2308" width="19" customWidth="1"/>
    <col min="2309" max="2309" width="5.88671875" customWidth="1"/>
    <col min="2310" max="2310" width="5.6640625" customWidth="1"/>
    <col min="2311" max="2311" width="4.88671875" customWidth="1"/>
    <col min="2312" max="2312" width="5.5546875" customWidth="1"/>
    <col min="2313" max="2313" width="5.44140625" customWidth="1"/>
    <col min="2314" max="2314" width="5.109375" customWidth="1"/>
    <col min="2315" max="2318" width="3.6640625" customWidth="1"/>
    <col min="2319" max="2557" width="9.109375" customWidth="1"/>
    <col min="2561" max="2561" width="1.5546875" customWidth="1"/>
    <col min="2562" max="2562" width="8.33203125" customWidth="1"/>
    <col min="2563" max="2563" width="17.33203125" customWidth="1"/>
    <col min="2564" max="2564" width="19" customWidth="1"/>
    <col min="2565" max="2565" width="5.88671875" customWidth="1"/>
    <col min="2566" max="2566" width="5.6640625" customWidth="1"/>
    <col min="2567" max="2567" width="4.88671875" customWidth="1"/>
    <col min="2568" max="2568" width="5.5546875" customWidth="1"/>
    <col min="2569" max="2569" width="5.44140625" customWidth="1"/>
    <col min="2570" max="2570" width="5.109375" customWidth="1"/>
    <col min="2571" max="2574" width="3.6640625" customWidth="1"/>
    <col min="2575" max="2813" width="9.109375" customWidth="1"/>
    <col min="2817" max="2817" width="1.5546875" customWidth="1"/>
    <col min="2818" max="2818" width="8.33203125" customWidth="1"/>
    <col min="2819" max="2819" width="17.33203125" customWidth="1"/>
    <col min="2820" max="2820" width="19" customWidth="1"/>
    <col min="2821" max="2821" width="5.88671875" customWidth="1"/>
    <col min="2822" max="2822" width="5.6640625" customWidth="1"/>
    <col min="2823" max="2823" width="4.88671875" customWidth="1"/>
    <col min="2824" max="2824" width="5.5546875" customWidth="1"/>
    <col min="2825" max="2825" width="5.44140625" customWidth="1"/>
    <col min="2826" max="2826" width="5.109375" customWidth="1"/>
    <col min="2827" max="2830" width="3.6640625" customWidth="1"/>
    <col min="2831" max="3069" width="9.109375" customWidth="1"/>
    <col min="3073" max="3073" width="1.5546875" customWidth="1"/>
    <col min="3074" max="3074" width="8.33203125" customWidth="1"/>
    <col min="3075" max="3075" width="17.33203125" customWidth="1"/>
    <col min="3076" max="3076" width="19" customWidth="1"/>
    <col min="3077" max="3077" width="5.88671875" customWidth="1"/>
    <col min="3078" max="3078" width="5.6640625" customWidth="1"/>
    <col min="3079" max="3079" width="4.88671875" customWidth="1"/>
    <col min="3080" max="3080" width="5.5546875" customWidth="1"/>
    <col min="3081" max="3081" width="5.44140625" customWidth="1"/>
    <col min="3082" max="3082" width="5.109375" customWidth="1"/>
    <col min="3083" max="3086" width="3.6640625" customWidth="1"/>
    <col min="3087" max="3325" width="9.109375" customWidth="1"/>
    <col min="3329" max="3329" width="1.5546875" customWidth="1"/>
    <col min="3330" max="3330" width="8.33203125" customWidth="1"/>
    <col min="3331" max="3331" width="17.33203125" customWidth="1"/>
    <col min="3332" max="3332" width="19" customWidth="1"/>
    <col min="3333" max="3333" width="5.88671875" customWidth="1"/>
    <col min="3334" max="3334" width="5.6640625" customWidth="1"/>
    <col min="3335" max="3335" width="4.88671875" customWidth="1"/>
    <col min="3336" max="3336" width="5.5546875" customWidth="1"/>
    <col min="3337" max="3337" width="5.44140625" customWidth="1"/>
    <col min="3338" max="3338" width="5.109375" customWidth="1"/>
    <col min="3339" max="3342" width="3.6640625" customWidth="1"/>
    <col min="3343" max="3581" width="9.109375" customWidth="1"/>
    <col min="3585" max="3585" width="1.5546875" customWidth="1"/>
    <col min="3586" max="3586" width="8.33203125" customWidth="1"/>
    <col min="3587" max="3587" width="17.33203125" customWidth="1"/>
    <col min="3588" max="3588" width="19" customWidth="1"/>
    <col min="3589" max="3589" width="5.88671875" customWidth="1"/>
    <col min="3590" max="3590" width="5.6640625" customWidth="1"/>
    <col min="3591" max="3591" width="4.88671875" customWidth="1"/>
    <col min="3592" max="3592" width="5.5546875" customWidth="1"/>
    <col min="3593" max="3593" width="5.44140625" customWidth="1"/>
    <col min="3594" max="3594" width="5.109375" customWidth="1"/>
    <col min="3595" max="3598" width="3.6640625" customWidth="1"/>
    <col min="3599" max="3837" width="9.109375" customWidth="1"/>
    <col min="3841" max="3841" width="1.5546875" customWidth="1"/>
    <col min="3842" max="3842" width="8.33203125" customWidth="1"/>
    <col min="3843" max="3843" width="17.33203125" customWidth="1"/>
    <col min="3844" max="3844" width="19" customWidth="1"/>
    <col min="3845" max="3845" width="5.88671875" customWidth="1"/>
    <col min="3846" max="3846" width="5.6640625" customWidth="1"/>
    <col min="3847" max="3847" width="4.88671875" customWidth="1"/>
    <col min="3848" max="3848" width="5.5546875" customWidth="1"/>
    <col min="3849" max="3849" width="5.44140625" customWidth="1"/>
    <col min="3850" max="3850" width="5.109375" customWidth="1"/>
    <col min="3851" max="3854" width="3.6640625" customWidth="1"/>
    <col min="3855" max="4093" width="9.109375" customWidth="1"/>
    <col min="4097" max="4097" width="1.5546875" customWidth="1"/>
    <col min="4098" max="4098" width="8.33203125" customWidth="1"/>
    <col min="4099" max="4099" width="17.33203125" customWidth="1"/>
    <col min="4100" max="4100" width="19" customWidth="1"/>
    <col min="4101" max="4101" width="5.88671875" customWidth="1"/>
    <col min="4102" max="4102" width="5.6640625" customWidth="1"/>
    <col min="4103" max="4103" width="4.88671875" customWidth="1"/>
    <col min="4104" max="4104" width="5.5546875" customWidth="1"/>
    <col min="4105" max="4105" width="5.44140625" customWidth="1"/>
    <col min="4106" max="4106" width="5.109375" customWidth="1"/>
    <col min="4107" max="4110" width="3.6640625" customWidth="1"/>
    <col min="4111" max="4349" width="9.109375" customWidth="1"/>
    <col min="4353" max="4353" width="1.5546875" customWidth="1"/>
    <col min="4354" max="4354" width="8.33203125" customWidth="1"/>
    <col min="4355" max="4355" width="17.33203125" customWidth="1"/>
    <col min="4356" max="4356" width="19" customWidth="1"/>
    <col min="4357" max="4357" width="5.88671875" customWidth="1"/>
    <col min="4358" max="4358" width="5.6640625" customWidth="1"/>
    <col min="4359" max="4359" width="4.88671875" customWidth="1"/>
    <col min="4360" max="4360" width="5.5546875" customWidth="1"/>
    <col min="4361" max="4361" width="5.44140625" customWidth="1"/>
    <col min="4362" max="4362" width="5.109375" customWidth="1"/>
    <col min="4363" max="4366" width="3.6640625" customWidth="1"/>
    <col min="4367" max="4605" width="9.109375" customWidth="1"/>
    <col min="4609" max="4609" width="1.5546875" customWidth="1"/>
    <col min="4610" max="4610" width="8.33203125" customWidth="1"/>
    <col min="4611" max="4611" width="17.33203125" customWidth="1"/>
    <col min="4612" max="4612" width="19" customWidth="1"/>
    <col min="4613" max="4613" width="5.88671875" customWidth="1"/>
    <col min="4614" max="4614" width="5.6640625" customWidth="1"/>
    <col min="4615" max="4615" width="4.88671875" customWidth="1"/>
    <col min="4616" max="4616" width="5.5546875" customWidth="1"/>
    <col min="4617" max="4617" width="5.44140625" customWidth="1"/>
    <col min="4618" max="4618" width="5.109375" customWidth="1"/>
    <col min="4619" max="4622" width="3.6640625" customWidth="1"/>
    <col min="4623" max="4861" width="9.109375" customWidth="1"/>
    <col min="4865" max="4865" width="1.5546875" customWidth="1"/>
    <col min="4866" max="4866" width="8.33203125" customWidth="1"/>
    <col min="4867" max="4867" width="17.33203125" customWidth="1"/>
    <col min="4868" max="4868" width="19" customWidth="1"/>
    <col min="4869" max="4869" width="5.88671875" customWidth="1"/>
    <col min="4870" max="4870" width="5.6640625" customWidth="1"/>
    <col min="4871" max="4871" width="4.88671875" customWidth="1"/>
    <col min="4872" max="4872" width="5.5546875" customWidth="1"/>
    <col min="4873" max="4873" width="5.44140625" customWidth="1"/>
    <col min="4874" max="4874" width="5.109375" customWidth="1"/>
    <col min="4875" max="4878" width="3.6640625" customWidth="1"/>
    <col min="4879" max="5117" width="9.109375" customWidth="1"/>
    <col min="5121" max="5121" width="1.5546875" customWidth="1"/>
    <col min="5122" max="5122" width="8.33203125" customWidth="1"/>
    <col min="5123" max="5123" width="17.33203125" customWidth="1"/>
    <col min="5124" max="5124" width="19" customWidth="1"/>
    <col min="5125" max="5125" width="5.88671875" customWidth="1"/>
    <col min="5126" max="5126" width="5.6640625" customWidth="1"/>
    <col min="5127" max="5127" width="4.88671875" customWidth="1"/>
    <col min="5128" max="5128" width="5.5546875" customWidth="1"/>
    <col min="5129" max="5129" width="5.44140625" customWidth="1"/>
    <col min="5130" max="5130" width="5.109375" customWidth="1"/>
    <col min="5131" max="5134" width="3.6640625" customWidth="1"/>
    <col min="5135" max="5373" width="9.109375" customWidth="1"/>
    <col min="5377" max="5377" width="1.5546875" customWidth="1"/>
    <col min="5378" max="5378" width="8.33203125" customWidth="1"/>
    <col min="5379" max="5379" width="17.33203125" customWidth="1"/>
    <col min="5380" max="5380" width="19" customWidth="1"/>
    <col min="5381" max="5381" width="5.88671875" customWidth="1"/>
    <col min="5382" max="5382" width="5.6640625" customWidth="1"/>
    <col min="5383" max="5383" width="4.88671875" customWidth="1"/>
    <col min="5384" max="5384" width="5.5546875" customWidth="1"/>
    <col min="5385" max="5385" width="5.44140625" customWidth="1"/>
    <col min="5386" max="5386" width="5.109375" customWidth="1"/>
    <col min="5387" max="5390" width="3.6640625" customWidth="1"/>
    <col min="5391" max="5629" width="9.109375" customWidth="1"/>
    <col min="5633" max="5633" width="1.5546875" customWidth="1"/>
    <col min="5634" max="5634" width="8.33203125" customWidth="1"/>
    <col min="5635" max="5635" width="17.33203125" customWidth="1"/>
    <col min="5636" max="5636" width="19" customWidth="1"/>
    <col min="5637" max="5637" width="5.88671875" customWidth="1"/>
    <col min="5638" max="5638" width="5.6640625" customWidth="1"/>
    <col min="5639" max="5639" width="4.88671875" customWidth="1"/>
    <col min="5640" max="5640" width="5.5546875" customWidth="1"/>
    <col min="5641" max="5641" width="5.44140625" customWidth="1"/>
    <col min="5642" max="5642" width="5.109375" customWidth="1"/>
    <col min="5643" max="5646" width="3.6640625" customWidth="1"/>
    <col min="5647" max="5885" width="9.109375" customWidth="1"/>
    <col min="5889" max="5889" width="1.5546875" customWidth="1"/>
    <col min="5890" max="5890" width="8.33203125" customWidth="1"/>
    <col min="5891" max="5891" width="17.33203125" customWidth="1"/>
    <col min="5892" max="5892" width="19" customWidth="1"/>
    <col min="5893" max="5893" width="5.88671875" customWidth="1"/>
    <col min="5894" max="5894" width="5.6640625" customWidth="1"/>
    <col min="5895" max="5895" width="4.88671875" customWidth="1"/>
    <col min="5896" max="5896" width="5.5546875" customWidth="1"/>
    <col min="5897" max="5897" width="5.44140625" customWidth="1"/>
    <col min="5898" max="5898" width="5.109375" customWidth="1"/>
    <col min="5899" max="5902" width="3.6640625" customWidth="1"/>
    <col min="5903" max="6141" width="9.109375" customWidth="1"/>
    <col min="6145" max="6145" width="1.5546875" customWidth="1"/>
    <col min="6146" max="6146" width="8.33203125" customWidth="1"/>
    <col min="6147" max="6147" width="17.33203125" customWidth="1"/>
    <col min="6148" max="6148" width="19" customWidth="1"/>
    <col min="6149" max="6149" width="5.88671875" customWidth="1"/>
    <col min="6150" max="6150" width="5.6640625" customWidth="1"/>
    <col min="6151" max="6151" width="4.88671875" customWidth="1"/>
    <col min="6152" max="6152" width="5.5546875" customWidth="1"/>
    <col min="6153" max="6153" width="5.44140625" customWidth="1"/>
    <col min="6154" max="6154" width="5.109375" customWidth="1"/>
    <col min="6155" max="6158" width="3.6640625" customWidth="1"/>
    <col min="6159" max="6397" width="9.109375" customWidth="1"/>
    <col min="6401" max="6401" width="1.5546875" customWidth="1"/>
    <col min="6402" max="6402" width="8.33203125" customWidth="1"/>
    <col min="6403" max="6403" width="17.33203125" customWidth="1"/>
    <col min="6404" max="6404" width="19" customWidth="1"/>
    <col min="6405" max="6405" width="5.88671875" customWidth="1"/>
    <col min="6406" max="6406" width="5.6640625" customWidth="1"/>
    <col min="6407" max="6407" width="4.88671875" customWidth="1"/>
    <col min="6408" max="6408" width="5.5546875" customWidth="1"/>
    <col min="6409" max="6409" width="5.44140625" customWidth="1"/>
    <col min="6410" max="6410" width="5.109375" customWidth="1"/>
    <col min="6411" max="6414" width="3.6640625" customWidth="1"/>
    <col min="6415" max="6653" width="9.109375" customWidth="1"/>
    <col min="6657" max="6657" width="1.5546875" customWidth="1"/>
    <col min="6658" max="6658" width="8.33203125" customWidth="1"/>
    <col min="6659" max="6659" width="17.33203125" customWidth="1"/>
    <col min="6660" max="6660" width="19" customWidth="1"/>
    <col min="6661" max="6661" width="5.88671875" customWidth="1"/>
    <col min="6662" max="6662" width="5.6640625" customWidth="1"/>
    <col min="6663" max="6663" width="4.88671875" customWidth="1"/>
    <col min="6664" max="6664" width="5.5546875" customWidth="1"/>
    <col min="6665" max="6665" width="5.44140625" customWidth="1"/>
    <col min="6666" max="6666" width="5.109375" customWidth="1"/>
    <col min="6667" max="6670" width="3.6640625" customWidth="1"/>
    <col min="6671" max="6909" width="9.109375" customWidth="1"/>
    <col min="6913" max="6913" width="1.5546875" customWidth="1"/>
    <col min="6914" max="6914" width="8.33203125" customWidth="1"/>
    <col min="6915" max="6915" width="17.33203125" customWidth="1"/>
    <col min="6916" max="6916" width="19" customWidth="1"/>
    <col min="6917" max="6917" width="5.88671875" customWidth="1"/>
    <col min="6918" max="6918" width="5.6640625" customWidth="1"/>
    <col min="6919" max="6919" width="4.88671875" customWidth="1"/>
    <col min="6920" max="6920" width="5.5546875" customWidth="1"/>
    <col min="6921" max="6921" width="5.44140625" customWidth="1"/>
    <col min="6922" max="6922" width="5.109375" customWidth="1"/>
    <col min="6923" max="6926" width="3.6640625" customWidth="1"/>
    <col min="6927" max="7165" width="9.109375" customWidth="1"/>
    <col min="7169" max="7169" width="1.5546875" customWidth="1"/>
    <col min="7170" max="7170" width="8.33203125" customWidth="1"/>
    <col min="7171" max="7171" width="17.33203125" customWidth="1"/>
    <col min="7172" max="7172" width="19" customWidth="1"/>
    <col min="7173" max="7173" width="5.88671875" customWidth="1"/>
    <col min="7174" max="7174" width="5.6640625" customWidth="1"/>
    <col min="7175" max="7175" width="4.88671875" customWidth="1"/>
    <col min="7176" max="7176" width="5.5546875" customWidth="1"/>
    <col min="7177" max="7177" width="5.44140625" customWidth="1"/>
    <col min="7178" max="7178" width="5.109375" customWidth="1"/>
    <col min="7179" max="7182" width="3.6640625" customWidth="1"/>
    <col min="7183" max="7421" width="9.109375" customWidth="1"/>
    <col min="7425" max="7425" width="1.5546875" customWidth="1"/>
    <col min="7426" max="7426" width="8.33203125" customWidth="1"/>
    <col min="7427" max="7427" width="17.33203125" customWidth="1"/>
    <col min="7428" max="7428" width="19" customWidth="1"/>
    <col min="7429" max="7429" width="5.88671875" customWidth="1"/>
    <col min="7430" max="7430" width="5.6640625" customWidth="1"/>
    <col min="7431" max="7431" width="4.88671875" customWidth="1"/>
    <col min="7432" max="7432" width="5.5546875" customWidth="1"/>
    <col min="7433" max="7433" width="5.44140625" customWidth="1"/>
    <col min="7434" max="7434" width="5.109375" customWidth="1"/>
    <col min="7435" max="7438" width="3.6640625" customWidth="1"/>
    <col min="7439" max="7677" width="9.109375" customWidth="1"/>
    <col min="7681" max="7681" width="1.5546875" customWidth="1"/>
    <col min="7682" max="7682" width="8.33203125" customWidth="1"/>
    <col min="7683" max="7683" width="17.33203125" customWidth="1"/>
    <col min="7684" max="7684" width="19" customWidth="1"/>
    <col min="7685" max="7685" width="5.88671875" customWidth="1"/>
    <col min="7686" max="7686" width="5.6640625" customWidth="1"/>
    <col min="7687" max="7687" width="4.88671875" customWidth="1"/>
    <col min="7688" max="7688" width="5.5546875" customWidth="1"/>
    <col min="7689" max="7689" width="5.44140625" customWidth="1"/>
    <col min="7690" max="7690" width="5.109375" customWidth="1"/>
    <col min="7691" max="7694" width="3.6640625" customWidth="1"/>
    <col min="7695" max="7933" width="9.109375" customWidth="1"/>
    <col min="7937" max="7937" width="1.5546875" customWidth="1"/>
    <col min="7938" max="7938" width="8.33203125" customWidth="1"/>
    <col min="7939" max="7939" width="17.33203125" customWidth="1"/>
    <col min="7940" max="7940" width="19" customWidth="1"/>
    <col min="7941" max="7941" width="5.88671875" customWidth="1"/>
    <col min="7942" max="7942" width="5.6640625" customWidth="1"/>
    <col min="7943" max="7943" width="4.88671875" customWidth="1"/>
    <col min="7944" max="7944" width="5.5546875" customWidth="1"/>
    <col min="7945" max="7945" width="5.44140625" customWidth="1"/>
    <col min="7946" max="7946" width="5.109375" customWidth="1"/>
    <col min="7947" max="7950" width="3.6640625" customWidth="1"/>
    <col min="7951" max="8189" width="9.109375" customWidth="1"/>
    <col min="8193" max="8193" width="1.5546875" customWidth="1"/>
    <col min="8194" max="8194" width="8.33203125" customWidth="1"/>
    <col min="8195" max="8195" width="17.33203125" customWidth="1"/>
    <col min="8196" max="8196" width="19" customWidth="1"/>
    <col min="8197" max="8197" width="5.88671875" customWidth="1"/>
    <col min="8198" max="8198" width="5.6640625" customWidth="1"/>
    <col min="8199" max="8199" width="4.88671875" customWidth="1"/>
    <col min="8200" max="8200" width="5.5546875" customWidth="1"/>
    <col min="8201" max="8201" width="5.44140625" customWidth="1"/>
    <col min="8202" max="8202" width="5.109375" customWidth="1"/>
    <col min="8203" max="8206" width="3.6640625" customWidth="1"/>
    <col min="8207" max="8445" width="9.109375" customWidth="1"/>
    <col min="8449" max="8449" width="1.5546875" customWidth="1"/>
    <col min="8450" max="8450" width="8.33203125" customWidth="1"/>
    <col min="8451" max="8451" width="17.33203125" customWidth="1"/>
    <col min="8452" max="8452" width="19" customWidth="1"/>
    <col min="8453" max="8453" width="5.88671875" customWidth="1"/>
    <col min="8454" max="8454" width="5.6640625" customWidth="1"/>
    <col min="8455" max="8455" width="4.88671875" customWidth="1"/>
    <col min="8456" max="8456" width="5.5546875" customWidth="1"/>
    <col min="8457" max="8457" width="5.44140625" customWidth="1"/>
    <col min="8458" max="8458" width="5.109375" customWidth="1"/>
    <col min="8459" max="8462" width="3.6640625" customWidth="1"/>
    <col min="8463" max="8701" width="9.109375" customWidth="1"/>
    <col min="8705" max="8705" width="1.5546875" customWidth="1"/>
    <col min="8706" max="8706" width="8.33203125" customWidth="1"/>
    <col min="8707" max="8707" width="17.33203125" customWidth="1"/>
    <col min="8708" max="8708" width="19" customWidth="1"/>
    <col min="8709" max="8709" width="5.88671875" customWidth="1"/>
    <col min="8710" max="8710" width="5.6640625" customWidth="1"/>
    <col min="8711" max="8711" width="4.88671875" customWidth="1"/>
    <col min="8712" max="8712" width="5.5546875" customWidth="1"/>
    <col min="8713" max="8713" width="5.44140625" customWidth="1"/>
    <col min="8714" max="8714" width="5.109375" customWidth="1"/>
    <col min="8715" max="8718" width="3.6640625" customWidth="1"/>
    <col min="8719" max="8957" width="9.109375" customWidth="1"/>
    <col min="8961" max="8961" width="1.5546875" customWidth="1"/>
    <col min="8962" max="8962" width="8.33203125" customWidth="1"/>
    <col min="8963" max="8963" width="17.33203125" customWidth="1"/>
    <col min="8964" max="8964" width="19" customWidth="1"/>
    <col min="8965" max="8965" width="5.88671875" customWidth="1"/>
    <col min="8966" max="8966" width="5.6640625" customWidth="1"/>
    <col min="8967" max="8967" width="4.88671875" customWidth="1"/>
    <col min="8968" max="8968" width="5.5546875" customWidth="1"/>
    <col min="8969" max="8969" width="5.44140625" customWidth="1"/>
    <col min="8970" max="8970" width="5.109375" customWidth="1"/>
    <col min="8971" max="8974" width="3.6640625" customWidth="1"/>
    <col min="8975" max="9213" width="9.109375" customWidth="1"/>
    <col min="9217" max="9217" width="1.5546875" customWidth="1"/>
    <col min="9218" max="9218" width="8.33203125" customWidth="1"/>
    <col min="9219" max="9219" width="17.33203125" customWidth="1"/>
    <col min="9220" max="9220" width="19" customWidth="1"/>
    <col min="9221" max="9221" width="5.88671875" customWidth="1"/>
    <col min="9222" max="9222" width="5.6640625" customWidth="1"/>
    <col min="9223" max="9223" width="4.88671875" customWidth="1"/>
    <col min="9224" max="9224" width="5.5546875" customWidth="1"/>
    <col min="9225" max="9225" width="5.44140625" customWidth="1"/>
    <col min="9226" max="9226" width="5.109375" customWidth="1"/>
    <col min="9227" max="9230" width="3.6640625" customWidth="1"/>
    <col min="9231" max="9469" width="9.109375" customWidth="1"/>
    <col min="9473" max="9473" width="1.5546875" customWidth="1"/>
    <col min="9474" max="9474" width="8.33203125" customWidth="1"/>
    <col min="9475" max="9475" width="17.33203125" customWidth="1"/>
    <col min="9476" max="9476" width="19" customWidth="1"/>
    <col min="9477" max="9477" width="5.88671875" customWidth="1"/>
    <col min="9478" max="9478" width="5.6640625" customWidth="1"/>
    <col min="9479" max="9479" width="4.88671875" customWidth="1"/>
    <col min="9480" max="9480" width="5.5546875" customWidth="1"/>
    <col min="9481" max="9481" width="5.44140625" customWidth="1"/>
    <col min="9482" max="9482" width="5.109375" customWidth="1"/>
    <col min="9483" max="9486" width="3.6640625" customWidth="1"/>
    <col min="9487" max="9725" width="9.109375" customWidth="1"/>
    <col min="9729" max="9729" width="1.5546875" customWidth="1"/>
    <col min="9730" max="9730" width="8.33203125" customWidth="1"/>
    <col min="9731" max="9731" width="17.33203125" customWidth="1"/>
    <col min="9732" max="9732" width="19" customWidth="1"/>
    <col min="9733" max="9733" width="5.88671875" customWidth="1"/>
    <col min="9734" max="9734" width="5.6640625" customWidth="1"/>
    <col min="9735" max="9735" width="4.88671875" customWidth="1"/>
    <col min="9736" max="9736" width="5.5546875" customWidth="1"/>
    <col min="9737" max="9737" width="5.44140625" customWidth="1"/>
    <col min="9738" max="9738" width="5.109375" customWidth="1"/>
    <col min="9739" max="9742" width="3.6640625" customWidth="1"/>
    <col min="9743" max="9981" width="9.109375" customWidth="1"/>
    <col min="9985" max="9985" width="1.5546875" customWidth="1"/>
    <col min="9986" max="9986" width="8.33203125" customWidth="1"/>
    <col min="9987" max="9987" width="17.33203125" customWidth="1"/>
    <col min="9988" max="9988" width="19" customWidth="1"/>
    <col min="9989" max="9989" width="5.88671875" customWidth="1"/>
    <col min="9990" max="9990" width="5.6640625" customWidth="1"/>
    <col min="9991" max="9991" width="4.88671875" customWidth="1"/>
    <col min="9992" max="9992" width="5.5546875" customWidth="1"/>
    <col min="9993" max="9993" width="5.44140625" customWidth="1"/>
    <col min="9994" max="9994" width="5.109375" customWidth="1"/>
    <col min="9995" max="9998" width="3.6640625" customWidth="1"/>
    <col min="9999" max="10237" width="9.109375" customWidth="1"/>
    <col min="10241" max="10241" width="1.5546875" customWidth="1"/>
    <col min="10242" max="10242" width="8.33203125" customWidth="1"/>
    <col min="10243" max="10243" width="17.33203125" customWidth="1"/>
    <col min="10244" max="10244" width="19" customWidth="1"/>
    <col min="10245" max="10245" width="5.88671875" customWidth="1"/>
    <col min="10246" max="10246" width="5.6640625" customWidth="1"/>
    <col min="10247" max="10247" width="4.88671875" customWidth="1"/>
    <col min="10248" max="10248" width="5.5546875" customWidth="1"/>
    <col min="10249" max="10249" width="5.44140625" customWidth="1"/>
    <col min="10250" max="10250" width="5.109375" customWidth="1"/>
    <col min="10251" max="10254" width="3.6640625" customWidth="1"/>
    <col min="10255" max="10493" width="9.109375" customWidth="1"/>
    <col min="10497" max="10497" width="1.5546875" customWidth="1"/>
    <col min="10498" max="10498" width="8.33203125" customWidth="1"/>
    <col min="10499" max="10499" width="17.33203125" customWidth="1"/>
    <col min="10500" max="10500" width="19" customWidth="1"/>
    <col min="10501" max="10501" width="5.88671875" customWidth="1"/>
    <col min="10502" max="10502" width="5.6640625" customWidth="1"/>
    <col min="10503" max="10503" width="4.88671875" customWidth="1"/>
    <col min="10504" max="10504" width="5.5546875" customWidth="1"/>
    <col min="10505" max="10505" width="5.44140625" customWidth="1"/>
    <col min="10506" max="10506" width="5.109375" customWidth="1"/>
    <col min="10507" max="10510" width="3.6640625" customWidth="1"/>
    <col min="10511" max="10749" width="9.109375" customWidth="1"/>
    <col min="10753" max="10753" width="1.5546875" customWidth="1"/>
    <col min="10754" max="10754" width="8.33203125" customWidth="1"/>
    <col min="10755" max="10755" width="17.33203125" customWidth="1"/>
    <col min="10756" max="10756" width="19" customWidth="1"/>
    <col min="10757" max="10757" width="5.88671875" customWidth="1"/>
    <col min="10758" max="10758" width="5.6640625" customWidth="1"/>
    <col min="10759" max="10759" width="4.88671875" customWidth="1"/>
    <col min="10760" max="10760" width="5.5546875" customWidth="1"/>
    <col min="10761" max="10761" width="5.44140625" customWidth="1"/>
    <col min="10762" max="10762" width="5.109375" customWidth="1"/>
    <col min="10763" max="10766" width="3.6640625" customWidth="1"/>
    <col min="10767" max="11005" width="9.109375" customWidth="1"/>
    <col min="11009" max="11009" width="1.5546875" customWidth="1"/>
    <col min="11010" max="11010" width="8.33203125" customWidth="1"/>
    <col min="11011" max="11011" width="17.33203125" customWidth="1"/>
    <col min="11012" max="11012" width="19" customWidth="1"/>
    <col min="11013" max="11013" width="5.88671875" customWidth="1"/>
    <col min="11014" max="11014" width="5.6640625" customWidth="1"/>
    <col min="11015" max="11015" width="4.88671875" customWidth="1"/>
    <col min="11016" max="11016" width="5.5546875" customWidth="1"/>
    <col min="11017" max="11017" width="5.44140625" customWidth="1"/>
    <col min="11018" max="11018" width="5.109375" customWidth="1"/>
    <col min="11019" max="11022" width="3.6640625" customWidth="1"/>
    <col min="11023" max="11261" width="9.109375" customWidth="1"/>
    <col min="11265" max="11265" width="1.5546875" customWidth="1"/>
    <col min="11266" max="11266" width="8.33203125" customWidth="1"/>
    <col min="11267" max="11267" width="17.33203125" customWidth="1"/>
    <col min="11268" max="11268" width="19" customWidth="1"/>
    <col min="11269" max="11269" width="5.88671875" customWidth="1"/>
    <col min="11270" max="11270" width="5.6640625" customWidth="1"/>
    <col min="11271" max="11271" width="4.88671875" customWidth="1"/>
    <col min="11272" max="11272" width="5.5546875" customWidth="1"/>
    <col min="11273" max="11273" width="5.44140625" customWidth="1"/>
    <col min="11274" max="11274" width="5.109375" customWidth="1"/>
    <col min="11275" max="11278" width="3.6640625" customWidth="1"/>
    <col min="11279" max="11517" width="9.109375" customWidth="1"/>
    <col min="11521" max="11521" width="1.5546875" customWidth="1"/>
    <col min="11522" max="11522" width="8.33203125" customWidth="1"/>
    <col min="11523" max="11523" width="17.33203125" customWidth="1"/>
    <col min="11524" max="11524" width="19" customWidth="1"/>
    <col min="11525" max="11525" width="5.88671875" customWidth="1"/>
    <col min="11526" max="11526" width="5.6640625" customWidth="1"/>
    <col min="11527" max="11527" width="4.88671875" customWidth="1"/>
    <col min="11528" max="11528" width="5.5546875" customWidth="1"/>
    <col min="11529" max="11529" width="5.44140625" customWidth="1"/>
    <col min="11530" max="11530" width="5.109375" customWidth="1"/>
    <col min="11531" max="11534" width="3.6640625" customWidth="1"/>
    <col min="11535" max="11773" width="9.109375" customWidth="1"/>
    <col min="11777" max="11777" width="1.5546875" customWidth="1"/>
    <col min="11778" max="11778" width="8.33203125" customWidth="1"/>
    <col min="11779" max="11779" width="17.33203125" customWidth="1"/>
    <col min="11780" max="11780" width="19" customWidth="1"/>
    <col min="11781" max="11781" width="5.88671875" customWidth="1"/>
    <col min="11782" max="11782" width="5.6640625" customWidth="1"/>
    <col min="11783" max="11783" width="4.88671875" customWidth="1"/>
    <col min="11784" max="11784" width="5.5546875" customWidth="1"/>
    <col min="11785" max="11785" width="5.44140625" customWidth="1"/>
    <col min="11786" max="11786" width="5.109375" customWidth="1"/>
    <col min="11787" max="11790" width="3.6640625" customWidth="1"/>
    <col min="11791" max="12029" width="9.109375" customWidth="1"/>
    <col min="12033" max="12033" width="1.5546875" customWidth="1"/>
    <col min="12034" max="12034" width="8.33203125" customWidth="1"/>
    <col min="12035" max="12035" width="17.33203125" customWidth="1"/>
    <col min="12036" max="12036" width="19" customWidth="1"/>
    <col min="12037" max="12037" width="5.88671875" customWidth="1"/>
    <col min="12038" max="12038" width="5.6640625" customWidth="1"/>
    <col min="12039" max="12039" width="4.88671875" customWidth="1"/>
    <col min="12040" max="12040" width="5.5546875" customWidth="1"/>
    <col min="12041" max="12041" width="5.44140625" customWidth="1"/>
    <col min="12042" max="12042" width="5.109375" customWidth="1"/>
    <col min="12043" max="12046" width="3.6640625" customWidth="1"/>
    <col min="12047" max="12285" width="9.109375" customWidth="1"/>
    <col min="12289" max="12289" width="1.5546875" customWidth="1"/>
    <col min="12290" max="12290" width="8.33203125" customWidth="1"/>
    <col min="12291" max="12291" width="17.33203125" customWidth="1"/>
    <col min="12292" max="12292" width="19" customWidth="1"/>
    <col min="12293" max="12293" width="5.88671875" customWidth="1"/>
    <col min="12294" max="12294" width="5.6640625" customWidth="1"/>
    <col min="12295" max="12295" width="4.88671875" customWidth="1"/>
    <col min="12296" max="12296" width="5.5546875" customWidth="1"/>
    <col min="12297" max="12297" width="5.44140625" customWidth="1"/>
    <col min="12298" max="12298" width="5.109375" customWidth="1"/>
    <col min="12299" max="12302" width="3.6640625" customWidth="1"/>
    <col min="12303" max="12541" width="9.109375" customWidth="1"/>
    <col min="12545" max="12545" width="1.5546875" customWidth="1"/>
    <col min="12546" max="12546" width="8.33203125" customWidth="1"/>
    <col min="12547" max="12547" width="17.33203125" customWidth="1"/>
    <col min="12548" max="12548" width="19" customWidth="1"/>
    <col min="12549" max="12549" width="5.88671875" customWidth="1"/>
    <col min="12550" max="12550" width="5.6640625" customWidth="1"/>
    <col min="12551" max="12551" width="4.88671875" customWidth="1"/>
    <col min="12552" max="12552" width="5.5546875" customWidth="1"/>
    <col min="12553" max="12553" width="5.44140625" customWidth="1"/>
    <col min="12554" max="12554" width="5.109375" customWidth="1"/>
    <col min="12555" max="12558" width="3.6640625" customWidth="1"/>
    <col min="12559" max="12797" width="9.109375" customWidth="1"/>
    <col min="12801" max="12801" width="1.5546875" customWidth="1"/>
    <col min="12802" max="12802" width="8.33203125" customWidth="1"/>
    <col min="12803" max="12803" width="17.33203125" customWidth="1"/>
    <col min="12804" max="12804" width="19" customWidth="1"/>
    <col min="12805" max="12805" width="5.88671875" customWidth="1"/>
    <col min="12806" max="12806" width="5.6640625" customWidth="1"/>
    <col min="12807" max="12807" width="4.88671875" customWidth="1"/>
    <col min="12808" max="12808" width="5.5546875" customWidth="1"/>
    <col min="12809" max="12809" width="5.44140625" customWidth="1"/>
    <col min="12810" max="12810" width="5.109375" customWidth="1"/>
    <col min="12811" max="12814" width="3.6640625" customWidth="1"/>
    <col min="12815" max="13053" width="9.109375" customWidth="1"/>
    <col min="13057" max="13057" width="1.5546875" customWidth="1"/>
    <col min="13058" max="13058" width="8.33203125" customWidth="1"/>
    <col min="13059" max="13059" width="17.33203125" customWidth="1"/>
    <col min="13060" max="13060" width="19" customWidth="1"/>
    <col min="13061" max="13061" width="5.88671875" customWidth="1"/>
    <col min="13062" max="13062" width="5.6640625" customWidth="1"/>
    <col min="13063" max="13063" width="4.88671875" customWidth="1"/>
    <col min="13064" max="13064" width="5.5546875" customWidth="1"/>
    <col min="13065" max="13065" width="5.44140625" customWidth="1"/>
    <col min="13066" max="13066" width="5.109375" customWidth="1"/>
    <col min="13067" max="13070" width="3.6640625" customWidth="1"/>
    <col min="13071" max="13309" width="9.109375" customWidth="1"/>
    <col min="13313" max="13313" width="1.5546875" customWidth="1"/>
    <col min="13314" max="13314" width="8.33203125" customWidth="1"/>
    <col min="13315" max="13315" width="17.33203125" customWidth="1"/>
    <col min="13316" max="13316" width="19" customWidth="1"/>
    <col min="13317" max="13317" width="5.88671875" customWidth="1"/>
    <col min="13318" max="13318" width="5.6640625" customWidth="1"/>
    <col min="13319" max="13319" width="4.88671875" customWidth="1"/>
    <col min="13320" max="13320" width="5.5546875" customWidth="1"/>
    <col min="13321" max="13321" width="5.44140625" customWidth="1"/>
    <col min="13322" max="13322" width="5.109375" customWidth="1"/>
    <col min="13323" max="13326" width="3.6640625" customWidth="1"/>
    <col min="13327" max="13565" width="9.109375" customWidth="1"/>
    <col min="13569" max="13569" width="1.5546875" customWidth="1"/>
    <col min="13570" max="13570" width="8.33203125" customWidth="1"/>
    <col min="13571" max="13571" width="17.33203125" customWidth="1"/>
    <col min="13572" max="13572" width="19" customWidth="1"/>
    <col min="13573" max="13573" width="5.88671875" customWidth="1"/>
    <col min="13574" max="13574" width="5.6640625" customWidth="1"/>
    <col min="13575" max="13575" width="4.88671875" customWidth="1"/>
    <col min="13576" max="13576" width="5.5546875" customWidth="1"/>
    <col min="13577" max="13577" width="5.44140625" customWidth="1"/>
    <col min="13578" max="13578" width="5.109375" customWidth="1"/>
    <col min="13579" max="13582" width="3.6640625" customWidth="1"/>
    <col min="13583" max="13821" width="9.109375" customWidth="1"/>
    <col min="13825" max="13825" width="1.5546875" customWidth="1"/>
    <col min="13826" max="13826" width="8.33203125" customWidth="1"/>
    <col min="13827" max="13827" width="17.33203125" customWidth="1"/>
    <col min="13828" max="13828" width="19" customWidth="1"/>
    <col min="13829" max="13829" width="5.88671875" customWidth="1"/>
    <col min="13830" max="13830" width="5.6640625" customWidth="1"/>
    <col min="13831" max="13831" width="4.88671875" customWidth="1"/>
    <col min="13832" max="13832" width="5.5546875" customWidth="1"/>
    <col min="13833" max="13833" width="5.44140625" customWidth="1"/>
    <col min="13834" max="13834" width="5.109375" customWidth="1"/>
    <col min="13835" max="13838" width="3.6640625" customWidth="1"/>
    <col min="13839" max="14077" width="9.109375" customWidth="1"/>
    <col min="14081" max="14081" width="1.5546875" customWidth="1"/>
    <col min="14082" max="14082" width="8.33203125" customWidth="1"/>
    <col min="14083" max="14083" width="17.33203125" customWidth="1"/>
    <col min="14084" max="14084" width="19" customWidth="1"/>
    <col min="14085" max="14085" width="5.88671875" customWidth="1"/>
    <col min="14086" max="14086" width="5.6640625" customWidth="1"/>
    <col min="14087" max="14087" width="4.88671875" customWidth="1"/>
    <col min="14088" max="14088" width="5.5546875" customWidth="1"/>
    <col min="14089" max="14089" width="5.44140625" customWidth="1"/>
    <col min="14090" max="14090" width="5.109375" customWidth="1"/>
    <col min="14091" max="14094" width="3.6640625" customWidth="1"/>
    <col min="14095" max="14333" width="9.109375" customWidth="1"/>
    <col min="14337" max="14337" width="1.5546875" customWidth="1"/>
    <col min="14338" max="14338" width="8.33203125" customWidth="1"/>
    <col min="14339" max="14339" width="17.33203125" customWidth="1"/>
    <col min="14340" max="14340" width="19" customWidth="1"/>
    <col min="14341" max="14341" width="5.88671875" customWidth="1"/>
    <col min="14342" max="14342" width="5.6640625" customWidth="1"/>
    <col min="14343" max="14343" width="4.88671875" customWidth="1"/>
    <col min="14344" max="14344" width="5.5546875" customWidth="1"/>
    <col min="14345" max="14345" width="5.44140625" customWidth="1"/>
    <col min="14346" max="14346" width="5.109375" customWidth="1"/>
    <col min="14347" max="14350" width="3.6640625" customWidth="1"/>
    <col min="14351" max="14589" width="9.109375" customWidth="1"/>
    <col min="14593" max="14593" width="1.5546875" customWidth="1"/>
    <col min="14594" max="14594" width="8.33203125" customWidth="1"/>
    <col min="14595" max="14595" width="17.33203125" customWidth="1"/>
    <col min="14596" max="14596" width="19" customWidth="1"/>
    <col min="14597" max="14597" width="5.88671875" customWidth="1"/>
    <col min="14598" max="14598" width="5.6640625" customWidth="1"/>
    <col min="14599" max="14599" width="4.88671875" customWidth="1"/>
    <col min="14600" max="14600" width="5.5546875" customWidth="1"/>
    <col min="14601" max="14601" width="5.44140625" customWidth="1"/>
    <col min="14602" max="14602" width="5.109375" customWidth="1"/>
    <col min="14603" max="14606" width="3.6640625" customWidth="1"/>
    <col min="14607" max="14845" width="9.109375" customWidth="1"/>
    <col min="14849" max="14849" width="1.5546875" customWidth="1"/>
    <col min="14850" max="14850" width="8.33203125" customWidth="1"/>
    <col min="14851" max="14851" width="17.33203125" customWidth="1"/>
    <col min="14852" max="14852" width="19" customWidth="1"/>
    <col min="14853" max="14853" width="5.88671875" customWidth="1"/>
    <col min="14854" max="14854" width="5.6640625" customWidth="1"/>
    <col min="14855" max="14855" width="4.88671875" customWidth="1"/>
    <col min="14856" max="14856" width="5.5546875" customWidth="1"/>
    <col min="14857" max="14857" width="5.44140625" customWidth="1"/>
    <col min="14858" max="14858" width="5.109375" customWidth="1"/>
    <col min="14859" max="14862" width="3.6640625" customWidth="1"/>
    <col min="14863" max="15101" width="9.109375" customWidth="1"/>
    <col min="15105" max="15105" width="1.5546875" customWidth="1"/>
    <col min="15106" max="15106" width="8.33203125" customWidth="1"/>
    <col min="15107" max="15107" width="17.33203125" customWidth="1"/>
    <col min="15108" max="15108" width="19" customWidth="1"/>
    <col min="15109" max="15109" width="5.88671875" customWidth="1"/>
    <col min="15110" max="15110" width="5.6640625" customWidth="1"/>
    <col min="15111" max="15111" width="4.88671875" customWidth="1"/>
    <col min="15112" max="15112" width="5.5546875" customWidth="1"/>
    <col min="15113" max="15113" width="5.44140625" customWidth="1"/>
    <col min="15114" max="15114" width="5.109375" customWidth="1"/>
    <col min="15115" max="15118" width="3.6640625" customWidth="1"/>
    <col min="15119" max="15357" width="9.109375" customWidth="1"/>
    <col min="15361" max="15361" width="1.5546875" customWidth="1"/>
    <col min="15362" max="15362" width="8.33203125" customWidth="1"/>
    <col min="15363" max="15363" width="17.33203125" customWidth="1"/>
    <col min="15364" max="15364" width="19" customWidth="1"/>
    <col min="15365" max="15365" width="5.88671875" customWidth="1"/>
    <col min="15366" max="15366" width="5.6640625" customWidth="1"/>
    <col min="15367" max="15367" width="4.88671875" customWidth="1"/>
    <col min="15368" max="15368" width="5.5546875" customWidth="1"/>
    <col min="15369" max="15369" width="5.44140625" customWidth="1"/>
    <col min="15370" max="15370" width="5.109375" customWidth="1"/>
    <col min="15371" max="15374" width="3.6640625" customWidth="1"/>
    <col min="15375" max="15613" width="9.109375" customWidth="1"/>
    <col min="15617" max="15617" width="1.5546875" customWidth="1"/>
    <col min="15618" max="15618" width="8.33203125" customWidth="1"/>
    <col min="15619" max="15619" width="17.33203125" customWidth="1"/>
    <col min="15620" max="15620" width="19" customWidth="1"/>
    <col min="15621" max="15621" width="5.88671875" customWidth="1"/>
    <col min="15622" max="15622" width="5.6640625" customWidth="1"/>
    <col min="15623" max="15623" width="4.88671875" customWidth="1"/>
    <col min="15624" max="15624" width="5.5546875" customWidth="1"/>
    <col min="15625" max="15625" width="5.44140625" customWidth="1"/>
    <col min="15626" max="15626" width="5.109375" customWidth="1"/>
    <col min="15627" max="15630" width="3.6640625" customWidth="1"/>
    <col min="15631" max="15869" width="9.109375" customWidth="1"/>
    <col min="15873" max="15873" width="1.5546875" customWidth="1"/>
    <col min="15874" max="15874" width="8.33203125" customWidth="1"/>
    <col min="15875" max="15875" width="17.33203125" customWidth="1"/>
    <col min="15876" max="15876" width="19" customWidth="1"/>
    <col min="15877" max="15877" width="5.88671875" customWidth="1"/>
    <col min="15878" max="15878" width="5.6640625" customWidth="1"/>
    <col min="15879" max="15879" width="4.88671875" customWidth="1"/>
    <col min="15880" max="15880" width="5.5546875" customWidth="1"/>
    <col min="15881" max="15881" width="5.44140625" customWidth="1"/>
    <col min="15882" max="15882" width="5.109375" customWidth="1"/>
    <col min="15883" max="15886" width="3.6640625" customWidth="1"/>
    <col min="15887" max="16125" width="9.109375" customWidth="1"/>
    <col min="16129" max="16129" width="1.5546875" customWidth="1"/>
    <col min="16130" max="16130" width="8.33203125" customWidth="1"/>
    <col min="16131" max="16131" width="17.33203125" customWidth="1"/>
    <col min="16132" max="16132" width="19" customWidth="1"/>
    <col min="16133" max="16133" width="5.88671875" customWidth="1"/>
    <col min="16134" max="16134" width="5.6640625" customWidth="1"/>
    <col min="16135" max="16135" width="4.88671875" customWidth="1"/>
    <col min="16136" max="16136" width="5.5546875" customWidth="1"/>
    <col min="16137" max="16137" width="5.44140625" customWidth="1"/>
    <col min="16138" max="16138" width="5.109375" customWidth="1"/>
    <col min="16139" max="16142" width="3.6640625" customWidth="1"/>
    <col min="16143" max="16381" width="9.109375" customWidth="1"/>
  </cols>
  <sheetData>
    <row r="1" spans="2:20" ht="6.75" customHeight="1"/>
    <row r="2" spans="2:20">
      <c r="B2" s="49"/>
      <c r="C2" s="50"/>
      <c r="D2" s="50"/>
      <c r="E2" s="50"/>
      <c r="F2" s="51"/>
      <c r="G2" s="52" t="s">
        <v>0</v>
      </c>
      <c r="H2" s="53"/>
      <c r="I2" s="167" t="s">
        <v>40</v>
      </c>
      <c r="J2" s="168"/>
      <c r="K2" s="168"/>
      <c r="L2" s="168"/>
      <c r="M2" s="168"/>
      <c r="N2" s="169"/>
    </row>
    <row r="3" spans="2:20">
      <c r="B3" s="54"/>
      <c r="C3" s="10" t="s">
        <v>2</v>
      </c>
      <c r="D3" s="10"/>
      <c r="F3" s="5"/>
      <c r="G3" s="52" t="s">
        <v>3</v>
      </c>
      <c r="H3" s="55"/>
      <c r="I3" s="167" t="s">
        <v>4</v>
      </c>
      <c r="J3" s="168"/>
      <c r="K3" s="168"/>
      <c r="L3" s="168"/>
      <c r="M3" s="168"/>
      <c r="N3" s="169"/>
    </row>
    <row r="4" spans="2:20" ht="15.6">
      <c r="B4" s="54"/>
      <c r="C4" s="56" t="s">
        <v>34</v>
      </c>
      <c r="D4" s="56"/>
      <c r="F4" s="5"/>
      <c r="G4" s="52" t="s">
        <v>5</v>
      </c>
      <c r="H4" s="55"/>
      <c r="I4" s="167" t="s">
        <v>6</v>
      </c>
      <c r="J4" s="168"/>
      <c r="K4" s="168"/>
      <c r="L4" s="168"/>
      <c r="M4" s="168"/>
      <c r="N4" s="169"/>
    </row>
    <row r="5" spans="2:20" ht="15.6">
      <c r="B5" s="54"/>
      <c r="C5" t="s">
        <v>35</v>
      </c>
      <c r="D5" s="56"/>
      <c r="F5" s="5"/>
      <c r="G5" s="52" t="s">
        <v>36</v>
      </c>
      <c r="H5" s="55"/>
      <c r="I5" s="168">
        <v>44695</v>
      </c>
      <c r="J5" s="168"/>
      <c r="K5" s="168"/>
      <c r="L5" s="168"/>
      <c r="M5" s="168"/>
      <c r="N5" s="169"/>
      <c r="R5" s="57"/>
      <c r="S5" s="57"/>
      <c r="T5" s="57"/>
    </row>
    <row r="6" spans="2:20" ht="15" thickBot="1">
      <c r="B6" s="54"/>
      <c r="N6" s="58"/>
      <c r="R6" s="57"/>
      <c r="S6" s="57"/>
      <c r="T6" s="57"/>
    </row>
    <row r="7" spans="2:20">
      <c r="B7" s="59" t="s">
        <v>10</v>
      </c>
      <c r="C7" s="170" t="s">
        <v>81</v>
      </c>
      <c r="D7" s="170"/>
      <c r="E7" s="60"/>
      <c r="F7" s="61" t="s">
        <v>11</v>
      </c>
      <c r="G7" s="170" t="s">
        <v>84</v>
      </c>
      <c r="H7" s="170"/>
      <c r="I7" s="170"/>
      <c r="J7" s="170"/>
      <c r="K7" s="170"/>
      <c r="L7" s="170"/>
      <c r="M7" s="170"/>
      <c r="N7" s="171"/>
    </row>
    <row r="8" spans="2:20">
      <c r="B8" s="62" t="s">
        <v>12</v>
      </c>
      <c r="C8" s="159" t="s">
        <v>192</v>
      </c>
      <c r="D8" s="159"/>
      <c r="E8" s="63"/>
      <c r="F8" s="64" t="s">
        <v>13</v>
      </c>
      <c r="G8" s="159" t="s">
        <v>193</v>
      </c>
      <c r="H8" s="159"/>
      <c r="I8" s="159"/>
      <c r="J8" s="159"/>
      <c r="K8" s="159"/>
      <c r="L8" s="159"/>
      <c r="M8" s="159"/>
      <c r="N8" s="160"/>
    </row>
    <row r="9" spans="2:20">
      <c r="B9" s="62" t="s">
        <v>14</v>
      </c>
      <c r="C9" s="159" t="s">
        <v>195</v>
      </c>
      <c r="D9" s="159"/>
      <c r="E9" s="63"/>
      <c r="F9" s="64" t="s">
        <v>15</v>
      </c>
      <c r="G9" s="159" t="s">
        <v>194</v>
      </c>
      <c r="H9" s="159"/>
      <c r="I9" s="159"/>
      <c r="J9" s="159"/>
      <c r="K9" s="159"/>
      <c r="L9" s="159"/>
      <c r="M9" s="159"/>
      <c r="N9" s="160"/>
    </row>
    <row r="10" spans="2:20">
      <c r="B10" s="164"/>
      <c r="C10" s="165"/>
      <c r="D10" s="165"/>
      <c r="E10" s="65"/>
      <c r="F10" s="165" t="s">
        <v>37</v>
      </c>
      <c r="G10" s="165"/>
      <c r="H10" s="165"/>
      <c r="I10" s="165"/>
      <c r="J10" s="165"/>
      <c r="K10" s="165"/>
      <c r="L10" s="165"/>
      <c r="M10" s="165"/>
      <c r="N10" s="166"/>
    </row>
    <row r="11" spans="2:20">
      <c r="B11" s="66" t="s">
        <v>38</v>
      </c>
      <c r="C11" s="159" t="s">
        <v>192</v>
      </c>
      <c r="D11" s="159"/>
      <c r="E11" s="63"/>
      <c r="F11" s="67" t="s">
        <v>38</v>
      </c>
      <c r="G11" s="159" t="s">
        <v>193</v>
      </c>
      <c r="H11" s="159"/>
      <c r="I11" s="159"/>
      <c r="J11" s="159"/>
      <c r="K11" s="159"/>
      <c r="L11" s="159"/>
      <c r="M11" s="159"/>
      <c r="N11" s="160"/>
    </row>
    <row r="12" spans="2:20" ht="15" thickBot="1">
      <c r="B12" s="68" t="s">
        <v>38</v>
      </c>
      <c r="C12" s="161" t="s">
        <v>195</v>
      </c>
      <c r="D12" s="161"/>
      <c r="E12" s="69"/>
      <c r="F12" s="70" t="s">
        <v>38</v>
      </c>
      <c r="G12" s="161" t="s">
        <v>194</v>
      </c>
      <c r="H12" s="161"/>
      <c r="I12" s="161"/>
      <c r="J12" s="161"/>
      <c r="K12" s="161"/>
      <c r="L12" s="161"/>
      <c r="M12" s="161"/>
      <c r="N12" s="162"/>
    </row>
    <row r="13" spans="2:20">
      <c r="B13" s="54"/>
      <c r="N13" s="58"/>
    </row>
    <row r="14" spans="2:20" ht="15" thickBot="1">
      <c r="B14" s="71" t="s">
        <v>18</v>
      </c>
      <c r="F14" s="72">
        <v>1</v>
      </c>
      <c r="G14" s="72">
        <v>2</v>
      </c>
      <c r="H14" s="72">
        <v>3</v>
      </c>
      <c r="I14" s="72">
        <v>4</v>
      </c>
      <c r="J14" s="72">
        <v>5</v>
      </c>
      <c r="K14" s="163" t="s">
        <v>19</v>
      </c>
      <c r="L14" s="163"/>
      <c r="M14" s="72" t="s">
        <v>20</v>
      </c>
      <c r="N14" s="74" t="s">
        <v>21</v>
      </c>
    </row>
    <row r="15" spans="2:20">
      <c r="B15" s="75" t="s">
        <v>22</v>
      </c>
      <c r="C15" s="157" t="str">
        <f>IF(C8&gt;"",C8&amp;" - "&amp;G8,"")</f>
        <v>Konsta Niemelä - Havikallio Leevi</v>
      </c>
      <c r="D15" s="157"/>
      <c r="E15" s="76"/>
      <c r="F15" s="77">
        <v>4</v>
      </c>
      <c r="G15" s="77">
        <v>3</v>
      </c>
      <c r="H15" s="77">
        <v>6</v>
      </c>
      <c r="I15" s="77"/>
      <c r="J15" s="78"/>
      <c r="K15" s="79">
        <f>IF(ISBLANK(F15),"",COUNTIF(F15:J15,"&gt;=0"))</f>
        <v>3</v>
      </c>
      <c r="L15" s="80">
        <f>IF(ISBLANK(F15),"",IF(LEFT(F15)="-",1,0)+IF(LEFT(G15)="-",1,0)+IF(LEFT(H15)="-",1,0)+IF(LEFT(I15)="-",1,0)+IF(LEFT(J15)="-",1,0))</f>
        <v>0</v>
      </c>
      <c r="M15" s="81">
        <f t="shared" ref="M15:N19" si="0">IF(K15=3,1,"")</f>
        <v>1</v>
      </c>
      <c r="N15" s="82" t="str">
        <f t="shared" si="0"/>
        <v/>
      </c>
    </row>
    <row r="16" spans="2:20">
      <c r="B16" s="75" t="s">
        <v>23</v>
      </c>
      <c r="C16" s="157" t="str">
        <f>IF(C9&gt;"",C9&amp;" - "&amp;G9,"")</f>
        <v>Kaarlo Lampinen - Nuotila Lars</v>
      </c>
      <c r="D16" s="157"/>
      <c r="E16" s="76"/>
      <c r="F16" s="77">
        <v>5</v>
      </c>
      <c r="G16" s="77">
        <v>4</v>
      </c>
      <c r="H16" s="77">
        <v>2</v>
      </c>
      <c r="I16" s="77"/>
      <c r="J16" s="83"/>
      <c r="K16" s="67">
        <f>IF(ISBLANK(F16),"",COUNTIF(F16:J16,"&gt;=0"))</f>
        <v>3</v>
      </c>
      <c r="L16" s="84">
        <f>IF(ISBLANK(F16),"",IF(LEFT(F16)="-",1,0)+IF(LEFT(G16)="-",1,0)+IF(LEFT(H16)="-",1,0)+IF(LEFT(I16)="-",1,0)+IF(LEFT(J16)="-",1,0))</f>
        <v>0</v>
      </c>
      <c r="M16" s="85">
        <f t="shared" si="0"/>
        <v>1</v>
      </c>
      <c r="N16" s="86" t="str">
        <f t="shared" si="0"/>
        <v/>
      </c>
    </row>
    <row r="17" spans="2:20">
      <c r="B17" s="87" t="s">
        <v>39</v>
      </c>
      <c r="C17" s="88" t="str">
        <f>IF(C11&gt;"",C11&amp;" / "&amp;C12,"")</f>
        <v>Konsta Niemelä / Kaarlo Lampinen</v>
      </c>
      <c r="D17" s="88" t="str">
        <f>IF(G11&gt;"",G11&amp;" / "&amp;G12,"")</f>
        <v>Havikallio Leevi / Nuotila Lars</v>
      </c>
      <c r="E17" s="89"/>
      <c r="F17" s="77">
        <v>5</v>
      </c>
      <c r="G17" s="77">
        <v>5</v>
      </c>
      <c r="H17" s="77">
        <v>3</v>
      </c>
      <c r="I17" s="77"/>
      <c r="J17" s="83"/>
      <c r="K17" s="67">
        <f>IF(ISBLANK(F17),"",COUNTIF(F17:J17,"&gt;=0"))</f>
        <v>3</v>
      </c>
      <c r="L17" s="84">
        <f>IF(ISBLANK(F17),"",IF(LEFT(F17)="-",1,0)+IF(LEFT(G17)="-",1,0)+IF(LEFT(H17)="-",1,0)+IF(LEFT(I17)="-",1,0)+IF(LEFT(J17)="-",1,0))</f>
        <v>0</v>
      </c>
      <c r="M17" s="85">
        <f t="shared" si="0"/>
        <v>1</v>
      </c>
      <c r="N17" s="86" t="str">
        <f t="shared" si="0"/>
        <v/>
      </c>
    </row>
    <row r="18" spans="2:20">
      <c r="B18" s="75" t="s">
        <v>25</v>
      </c>
      <c r="C18" s="157" t="str">
        <f>IF(C8&gt;"",C8&amp;" - "&amp;G9,"")</f>
        <v>Konsta Niemelä - Nuotila Lars</v>
      </c>
      <c r="D18" s="157"/>
      <c r="E18" s="76"/>
      <c r="F18" s="77"/>
      <c r="G18" s="77"/>
      <c r="H18" s="77"/>
      <c r="I18" s="77"/>
      <c r="J18" s="83"/>
      <c r="K18" s="67" t="str">
        <f>IF(ISBLANK(F18),"",COUNTIF(F18:J18,"&gt;=0"))</f>
        <v/>
      </c>
      <c r="L18" s="84" t="str">
        <f>IF(ISBLANK(F18),"",IF(LEFT(F18)="-",1,0)+IF(LEFT(G18)="-",1,0)+IF(LEFT(H18)="-",1,0)+IF(LEFT(I18)="-",1,0)+IF(LEFT(J18)="-",1,0))</f>
        <v/>
      </c>
      <c r="M18" s="85" t="str">
        <f t="shared" si="0"/>
        <v/>
      </c>
      <c r="N18" s="86" t="str">
        <f t="shared" si="0"/>
        <v/>
      </c>
    </row>
    <row r="19" spans="2:20" ht="15" thickBot="1">
      <c r="B19" s="75" t="s">
        <v>26</v>
      </c>
      <c r="C19" s="157" t="str">
        <f>IF(C9&gt;"",C9&amp;" - "&amp;G8,"")</f>
        <v>Kaarlo Lampinen - Havikallio Leevi</v>
      </c>
      <c r="D19" s="157"/>
      <c r="E19" s="76"/>
      <c r="F19" s="77"/>
      <c r="G19" s="77"/>
      <c r="H19" s="77"/>
      <c r="I19" s="77"/>
      <c r="J19" s="83"/>
      <c r="K19" s="70" t="str">
        <f>IF(ISBLANK(F19),"",COUNTIF(F19:J19,"&gt;=0"))</f>
        <v/>
      </c>
      <c r="L19" s="90" t="str">
        <f>IF(ISBLANK(F19),"",IF(LEFT(F19)="-",1,0)+IF(LEFT(G19)="-",1,0)+IF(LEFT(H19)="-",1,0)+IF(LEFT(I19)="-",1,0)+IF(LEFT(J19)="-",1,0))</f>
        <v/>
      </c>
      <c r="M19" s="91" t="str">
        <f t="shared" si="0"/>
        <v/>
      </c>
      <c r="N19" s="92" t="str">
        <f t="shared" si="0"/>
        <v/>
      </c>
    </row>
    <row r="20" spans="2:20" ht="18.600000000000001" thickBot="1">
      <c r="B20" s="54"/>
      <c r="F20" s="93"/>
      <c r="G20" s="93"/>
      <c r="H20" s="93"/>
      <c r="I20" s="158" t="s">
        <v>27</v>
      </c>
      <c r="J20" s="158"/>
      <c r="K20" s="94">
        <f>COUNTIF(K15:K19,"=3")</f>
        <v>3</v>
      </c>
      <c r="L20" s="95">
        <f>COUNTIF(L15:L19,"=3")</f>
        <v>0</v>
      </c>
      <c r="M20" s="96">
        <f>SUM(M15:M19)</f>
        <v>3</v>
      </c>
      <c r="N20" s="97">
        <f>SUM(N15:N19)</f>
        <v>0</v>
      </c>
    </row>
    <row r="21" spans="2:20">
      <c r="B21" s="98" t="s">
        <v>28</v>
      </c>
      <c r="N21" s="58"/>
    </row>
    <row r="22" spans="2:20">
      <c r="B22" s="99" t="s">
        <v>29</v>
      </c>
      <c r="D22" s="100" t="s">
        <v>30</v>
      </c>
      <c r="F22" s="100" t="s">
        <v>31</v>
      </c>
      <c r="G22" s="100"/>
      <c r="H22" s="101"/>
      <c r="J22" s="151" t="s">
        <v>32</v>
      </c>
      <c r="K22" s="151"/>
      <c r="L22" s="151"/>
      <c r="M22" s="151"/>
      <c r="N22" s="152"/>
    </row>
    <row r="23" spans="2:20" ht="21.6" thickBot="1">
      <c r="B23" s="153"/>
      <c r="C23" s="154"/>
      <c r="D23" s="154"/>
      <c r="E23" s="93"/>
      <c r="F23" s="154"/>
      <c r="G23" s="154"/>
      <c r="H23" s="154"/>
      <c r="I23" s="154"/>
      <c r="J23" s="155" t="str">
        <f>IF(M20=3,C7,IF(N20=3,G7,""))</f>
        <v>OPT-86 2</v>
      </c>
      <c r="K23" s="155"/>
      <c r="L23" s="155"/>
      <c r="M23" s="155"/>
      <c r="N23" s="156"/>
    </row>
    <row r="24" spans="2:20" ht="6" customHeight="1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</row>
    <row r="25" spans="2:20" ht="8.25" customHeight="1"/>
    <row r="28" spans="2:20" ht="6.75" customHeight="1"/>
    <row r="29" spans="2:20">
      <c r="B29" s="49"/>
      <c r="C29" s="50"/>
      <c r="D29" s="50"/>
      <c r="E29" s="50"/>
      <c r="F29" s="51"/>
      <c r="G29" s="52" t="s">
        <v>0</v>
      </c>
      <c r="H29" s="53"/>
      <c r="I29" s="167" t="s">
        <v>40</v>
      </c>
      <c r="J29" s="168"/>
      <c r="K29" s="168"/>
      <c r="L29" s="168"/>
      <c r="M29" s="168"/>
      <c r="N29" s="169"/>
    </row>
    <row r="30" spans="2:20">
      <c r="B30" s="54"/>
      <c r="C30" s="10" t="s">
        <v>2</v>
      </c>
      <c r="D30" s="10"/>
      <c r="F30" s="5"/>
      <c r="G30" s="52" t="s">
        <v>3</v>
      </c>
      <c r="H30" s="55"/>
      <c r="I30" s="167" t="s">
        <v>4</v>
      </c>
      <c r="J30" s="168"/>
      <c r="K30" s="168"/>
      <c r="L30" s="168"/>
      <c r="M30" s="168"/>
      <c r="N30" s="169"/>
    </row>
    <row r="31" spans="2:20" ht="15.6">
      <c r="B31" s="54"/>
      <c r="C31" s="56" t="s">
        <v>34</v>
      </c>
      <c r="D31" s="56"/>
      <c r="F31" s="5"/>
      <c r="G31" s="52" t="s">
        <v>5</v>
      </c>
      <c r="H31" s="55"/>
      <c r="I31" s="167" t="s">
        <v>6</v>
      </c>
      <c r="J31" s="168"/>
      <c r="K31" s="168"/>
      <c r="L31" s="168"/>
      <c r="M31" s="168"/>
      <c r="N31" s="169"/>
    </row>
    <row r="32" spans="2:20" ht="15.6">
      <c r="B32" s="54"/>
      <c r="C32" t="s">
        <v>35</v>
      </c>
      <c r="D32" s="56"/>
      <c r="F32" s="5"/>
      <c r="G32" s="52" t="s">
        <v>36</v>
      </c>
      <c r="H32" s="55"/>
      <c r="I32" s="168">
        <v>44695</v>
      </c>
      <c r="J32" s="168"/>
      <c r="K32" s="168"/>
      <c r="L32" s="168"/>
      <c r="M32" s="168"/>
      <c r="N32" s="169"/>
      <c r="R32" s="57"/>
      <c r="S32" s="57"/>
      <c r="T32" s="57"/>
    </row>
    <row r="33" spans="2:20" ht="15" thickBot="1">
      <c r="B33" s="54"/>
      <c r="N33" s="58"/>
      <c r="R33" s="57"/>
      <c r="S33" s="57"/>
      <c r="T33" s="57"/>
    </row>
    <row r="34" spans="2:20">
      <c r="B34" s="59" t="s">
        <v>10</v>
      </c>
      <c r="C34" s="170" t="s">
        <v>163</v>
      </c>
      <c r="D34" s="170"/>
      <c r="E34" s="60"/>
      <c r="F34" s="61" t="s">
        <v>11</v>
      </c>
      <c r="G34" s="170" t="s">
        <v>58</v>
      </c>
      <c r="H34" s="170"/>
      <c r="I34" s="170"/>
      <c r="J34" s="170"/>
      <c r="K34" s="170"/>
      <c r="L34" s="170"/>
      <c r="M34" s="170"/>
      <c r="N34" s="171"/>
    </row>
    <row r="35" spans="2:20">
      <c r="B35" s="62" t="s">
        <v>12</v>
      </c>
      <c r="C35" s="159" t="s">
        <v>150</v>
      </c>
      <c r="D35" s="159"/>
      <c r="E35" s="63"/>
      <c r="F35" s="64" t="s">
        <v>13</v>
      </c>
      <c r="G35" s="159" t="s">
        <v>200</v>
      </c>
      <c r="H35" s="159"/>
      <c r="I35" s="159"/>
      <c r="J35" s="159"/>
      <c r="K35" s="159"/>
      <c r="L35" s="159"/>
      <c r="M35" s="159"/>
      <c r="N35" s="160"/>
    </row>
    <row r="36" spans="2:20">
      <c r="B36" s="62" t="s">
        <v>14</v>
      </c>
      <c r="C36" s="159" t="s">
        <v>151</v>
      </c>
      <c r="D36" s="159"/>
      <c r="E36" s="63"/>
      <c r="F36" s="64" t="s">
        <v>15</v>
      </c>
      <c r="G36" s="159" t="s">
        <v>201</v>
      </c>
      <c r="H36" s="159"/>
      <c r="I36" s="159"/>
      <c r="J36" s="159"/>
      <c r="K36" s="159"/>
      <c r="L36" s="159"/>
      <c r="M36" s="159"/>
      <c r="N36" s="160"/>
    </row>
    <row r="37" spans="2:20">
      <c r="B37" s="164" t="s">
        <v>37</v>
      </c>
      <c r="C37" s="165"/>
      <c r="D37" s="165"/>
      <c r="E37" s="65"/>
      <c r="F37" s="165" t="s">
        <v>37</v>
      </c>
      <c r="G37" s="165"/>
      <c r="H37" s="165"/>
      <c r="I37" s="165"/>
      <c r="J37" s="165"/>
      <c r="K37" s="165"/>
      <c r="L37" s="165"/>
      <c r="M37" s="165"/>
      <c r="N37" s="166"/>
    </row>
    <row r="38" spans="2:20">
      <c r="B38" s="66" t="s">
        <v>38</v>
      </c>
      <c r="C38" s="159" t="s">
        <v>150</v>
      </c>
      <c r="D38" s="159"/>
      <c r="E38" s="63"/>
      <c r="F38" s="67" t="s">
        <v>38</v>
      </c>
      <c r="G38" s="159" t="s">
        <v>200</v>
      </c>
      <c r="H38" s="159"/>
      <c r="I38" s="159"/>
      <c r="J38" s="159"/>
      <c r="K38" s="159"/>
      <c r="L38" s="159"/>
      <c r="M38" s="159"/>
      <c r="N38" s="160"/>
    </row>
    <row r="39" spans="2:20" ht="15" thickBot="1">
      <c r="B39" s="68" t="s">
        <v>38</v>
      </c>
      <c r="C39" s="161" t="s">
        <v>151</v>
      </c>
      <c r="D39" s="161"/>
      <c r="E39" s="69"/>
      <c r="F39" s="70" t="s">
        <v>38</v>
      </c>
      <c r="G39" s="161" t="s">
        <v>201</v>
      </c>
      <c r="H39" s="161"/>
      <c r="I39" s="161"/>
      <c r="J39" s="161"/>
      <c r="K39" s="161"/>
      <c r="L39" s="161"/>
      <c r="M39" s="161"/>
      <c r="N39" s="162"/>
    </row>
    <row r="40" spans="2:20">
      <c r="B40" s="54"/>
      <c r="N40" s="58"/>
    </row>
    <row r="41" spans="2:20" ht="15" thickBot="1">
      <c r="B41" s="71" t="s">
        <v>18</v>
      </c>
      <c r="F41" s="72">
        <v>1</v>
      </c>
      <c r="G41" s="72">
        <v>2</v>
      </c>
      <c r="H41" s="72">
        <v>3</v>
      </c>
      <c r="I41" s="72">
        <v>4</v>
      </c>
      <c r="J41" s="72">
        <v>5</v>
      </c>
      <c r="K41" s="163" t="s">
        <v>19</v>
      </c>
      <c r="L41" s="163"/>
      <c r="M41" s="72" t="s">
        <v>20</v>
      </c>
      <c r="N41" s="74" t="s">
        <v>21</v>
      </c>
    </row>
    <row r="42" spans="2:20">
      <c r="B42" s="75" t="s">
        <v>22</v>
      </c>
      <c r="C42" s="157" t="str">
        <f>IF(C35&gt;"",C35&amp;" - "&amp;G35,"")</f>
        <v>Pyry Siven - Iiro Hyttinen</v>
      </c>
      <c r="D42" s="157"/>
      <c r="E42" s="76"/>
      <c r="F42" s="77">
        <v>2</v>
      </c>
      <c r="G42" s="77">
        <v>2</v>
      </c>
      <c r="H42" s="77">
        <v>1</v>
      </c>
      <c r="I42" s="77"/>
      <c r="J42" s="78"/>
      <c r="K42" s="79">
        <f>IF(ISBLANK(F42),"",COUNTIF(F42:J42,"&gt;=0"))</f>
        <v>3</v>
      </c>
      <c r="L42" s="80">
        <f>IF(ISBLANK(F42),"",IF(LEFT(F42)="-",1,0)+IF(LEFT(G42)="-",1,0)+IF(LEFT(H42)="-",1,0)+IF(LEFT(I42)="-",1,0)+IF(LEFT(J42)="-",1,0))</f>
        <v>0</v>
      </c>
      <c r="M42" s="81">
        <f t="shared" ref="M42:M46" si="1">IF(K42=3,1,"")</f>
        <v>1</v>
      </c>
      <c r="N42" s="82" t="str">
        <f t="shared" ref="N42:N46" si="2">IF(L42=3,1,"")</f>
        <v/>
      </c>
    </row>
    <row r="43" spans="2:20">
      <c r="B43" s="75" t="s">
        <v>23</v>
      </c>
      <c r="C43" s="157" t="str">
        <f>IF(C36&gt;"",C36&amp;" - "&amp;G36,"")</f>
        <v>Tuukka Raudaskoski - Miska Ojanen</v>
      </c>
      <c r="D43" s="157"/>
      <c r="E43" s="76"/>
      <c r="F43" s="77">
        <v>-9</v>
      </c>
      <c r="G43" s="77">
        <v>0</v>
      </c>
      <c r="H43" s="77">
        <v>-12</v>
      </c>
      <c r="I43" s="77"/>
      <c r="J43" s="83"/>
      <c r="K43" s="67">
        <v>0</v>
      </c>
      <c r="L43" s="84">
        <v>3</v>
      </c>
      <c r="M43" s="85" t="str">
        <f t="shared" si="1"/>
        <v/>
      </c>
      <c r="N43" s="86">
        <f t="shared" si="2"/>
        <v>1</v>
      </c>
    </row>
    <row r="44" spans="2:20">
      <c r="B44" s="87" t="s">
        <v>39</v>
      </c>
      <c r="C44" s="88" t="str">
        <f>IF(C38&gt;"",C38&amp;" / "&amp;C39,"")</f>
        <v>Pyry Siven / Tuukka Raudaskoski</v>
      </c>
      <c r="D44" s="88" t="str">
        <f>IF(G38&gt;"",G38&amp;" / "&amp;G39,"")</f>
        <v>Iiro Hyttinen / Miska Ojanen</v>
      </c>
      <c r="E44" s="89"/>
      <c r="F44" s="77">
        <v>2</v>
      </c>
      <c r="G44" s="77">
        <v>9</v>
      </c>
      <c r="H44" s="77">
        <v>5</v>
      </c>
      <c r="I44" s="77"/>
      <c r="J44" s="83"/>
      <c r="K44" s="67">
        <f>IF(ISBLANK(F44),"",COUNTIF(F44:J44,"&gt;=0"))</f>
        <v>3</v>
      </c>
      <c r="L44" s="84">
        <f>IF(ISBLANK(F44),"",IF(LEFT(F44)="-",1,0)+IF(LEFT(G44)="-",1,0)+IF(LEFT(H44)="-",1,0)+IF(LEFT(I44)="-",1,0)+IF(LEFT(J44)="-",1,0))</f>
        <v>0</v>
      </c>
      <c r="M44" s="85">
        <f t="shared" si="1"/>
        <v>1</v>
      </c>
      <c r="N44" s="86" t="str">
        <f t="shared" si="2"/>
        <v/>
      </c>
    </row>
    <row r="45" spans="2:20">
      <c r="B45" s="75" t="s">
        <v>25</v>
      </c>
      <c r="C45" s="157" t="str">
        <f>IF(C35&gt;"",C35&amp;" - "&amp;G36,"")</f>
        <v>Pyry Siven - Miska Ojanen</v>
      </c>
      <c r="D45" s="157"/>
      <c r="E45" s="76"/>
      <c r="F45" s="77">
        <v>4</v>
      </c>
      <c r="G45" s="77">
        <v>2</v>
      </c>
      <c r="H45" s="77">
        <v>7</v>
      </c>
      <c r="I45" s="77"/>
      <c r="J45" s="83"/>
      <c r="K45" s="67">
        <f>IF(ISBLANK(F45),"",COUNTIF(F45:J45,"&gt;=0"))</f>
        <v>3</v>
      </c>
      <c r="L45" s="84">
        <f>IF(ISBLANK(F45),"",IF(LEFT(F45)="-",1,0)+IF(LEFT(G45)="-",1,0)+IF(LEFT(H45)="-",1,0)+IF(LEFT(I45)="-",1,0)+IF(LEFT(J45)="-",1,0))</f>
        <v>0</v>
      </c>
      <c r="M45" s="85">
        <f t="shared" si="1"/>
        <v>1</v>
      </c>
      <c r="N45" s="86" t="str">
        <f t="shared" si="2"/>
        <v/>
      </c>
    </row>
    <row r="46" spans="2:20" ht="15" thickBot="1">
      <c r="B46" s="75" t="s">
        <v>26</v>
      </c>
      <c r="C46" s="157" t="str">
        <f>IF(C36&gt;"",C36&amp;" - "&amp;G35,"")</f>
        <v>Tuukka Raudaskoski - Iiro Hyttinen</v>
      </c>
      <c r="D46" s="157"/>
      <c r="E46" s="76"/>
      <c r="F46" s="77"/>
      <c r="G46" s="77"/>
      <c r="H46" s="77"/>
      <c r="I46" s="77"/>
      <c r="J46" s="83"/>
      <c r="K46" s="70" t="str">
        <f>IF(ISBLANK(F46),"",COUNTIF(F46:J46,"&gt;=0"))</f>
        <v/>
      </c>
      <c r="L46" s="90" t="str">
        <f>IF(ISBLANK(F46),"",IF(LEFT(F46)="-",1,0)+IF(LEFT(G46)="-",1,0)+IF(LEFT(H46)="-",1,0)+IF(LEFT(I46)="-",1,0)+IF(LEFT(J46)="-",1,0))</f>
        <v/>
      </c>
      <c r="M46" s="91" t="str">
        <f t="shared" si="1"/>
        <v/>
      </c>
      <c r="N46" s="92" t="str">
        <f t="shared" si="2"/>
        <v/>
      </c>
    </row>
    <row r="47" spans="2:20" ht="18.600000000000001" thickBot="1">
      <c r="B47" s="54"/>
      <c r="F47" s="93"/>
      <c r="G47" s="93"/>
      <c r="H47" s="93"/>
      <c r="I47" s="158" t="s">
        <v>27</v>
      </c>
      <c r="J47" s="158"/>
      <c r="K47" s="94">
        <f>COUNTIF(K42:K46,"=3")</f>
        <v>3</v>
      </c>
      <c r="L47" s="95">
        <f>COUNTIF(L42:L46,"=3")</f>
        <v>1</v>
      </c>
      <c r="M47" s="96">
        <f>SUM(M42:M46)</f>
        <v>3</v>
      </c>
      <c r="N47" s="97">
        <f>SUM(N42:N46)</f>
        <v>1</v>
      </c>
    </row>
    <row r="48" spans="2:20">
      <c r="B48" s="98" t="s">
        <v>28</v>
      </c>
      <c r="N48" s="58"/>
    </row>
    <row r="49" spans="2:20">
      <c r="B49" s="99" t="s">
        <v>29</v>
      </c>
      <c r="D49" s="100" t="s">
        <v>30</v>
      </c>
      <c r="F49" s="100" t="s">
        <v>31</v>
      </c>
      <c r="G49" s="100"/>
      <c r="H49" s="101"/>
      <c r="J49" s="151" t="s">
        <v>32</v>
      </c>
      <c r="K49" s="151"/>
      <c r="L49" s="151"/>
      <c r="M49" s="151"/>
      <c r="N49" s="152"/>
    </row>
    <row r="50" spans="2:20" ht="21.6" thickBot="1">
      <c r="B50" s="153"/>
      <c r="C50" s="154"/>
      <c r="D50" s="154"/>
      <c r="E50" s="93"/>
      <c r="F50" s="154"/>
      <c r="G50" s="154"/>
      <c r="H50" s="154"/>
      <c r="I50" s="154"/>
      <c r="J50" s="155" t="str">
        <f>IF(M47=3,C34,IF(N47=3,G34,""))</f>
        <v>YPTS 1</v>
      </c>
      <c r="K50" s="155"/>
      <c r="L50" s="155"/>
      <c r="M50" s="155"/>
      <c r="N50" s="156"/>
    </row>
    <row r="51" spans="2:20" ht="6" customHeight="1"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</row>
    <row r="52" spans="2:20" ht="8.25" customHeight="1"/>
    <row r="55" spans="2:20" ht="6.75" customHeight="1"/>
    <row r="56" spans="2:20">
      <c r="B56" s="49"/>
      <c r="C56" s="50"/>
      <c r="D56" s="50"/>
      <c r="E56" s="50"/>
      <c r="F56" s="51"/>
      <c r="G56" s="52" t="s">
        <v>0</v>
      </c>
      <c r="H56" s="53"/>
      <c r="I56" s="167" t="s">
        <v>40</v>
      </c>
      <c r="J56" s="168"/>
      <c r="K56" s="168"/>
      <c r="L56" s="168"/>
      <c r="M56" s="168"/>
      <c r="N56" s="169"/>
    </row>
    <row r="57" spans="2:20">
      <c r="B57" s="54"/>
      <c r="C57" s="10" t="s">
        <v>2</v>
      </c>
      <c r="D57" s="10"/>
      <c r="F57" s="5"/>
      <c r="G57" s="52" t="s">
        <v>3</v>
      </c>
      <c r="H57" s="55"/>
      <c r="I57" s="167" t="s">
        <v>4</v>
      </c>
      <c r="J57" s="168"/>
      <c r="K57" s="168"/>
      <c r="L57" s="168"/>
      <c r="M57" s="168"/>
      <c r="N57" s="169"/>
    </row>
    <row r="58" spans="2:20" ht="15.6">
      <c r="B58" s="54"/>
      <c r="C58" s="56" t="s">
        <v>34</v>
      </c>
      <c r="D58" s="56"/>
      <c r="F58" s="5"/>
      <c r="G58" s="52" t="s">
        <v>5</v>
      </c>
      <c r="H58" s="55"/>
      <c r="I58" s="167" t="s">
        <v>6</v>
      </c>
      <c r="J58" s="168"/>
      <c r="K58" s="168"/>
      <c r="L58" s="168"/>
      <c r="M58" s="168"/>
      <c r="N58" s="169"/>
    </row>
    <row r="59" spans="2:20" ht="15.6">
      <c r="B59" s="54"/>
      <c r="C59" t="s">
        <v>35</v>
      </c>
      <c r="D59" s="56"/>
      <c r="F59" s="5"/>
      <c r="G59" s="52" t="s">
        <v>36</v>
      </c>
      <c r="H59" s="55"/>
      <c r="I59" s="168">
        <v>44695</v>
      </c>
      <c r="J59" s="168"/>
      <c r="K59" s="168"/>
      <c r="L59" s="168"/>
      <c r="M59" s="168"/>
      <c r="N59" s="169"/>
      <c r="R59" s="57"/>
      <c r="S59" s="57"/>
      <c r="T59" s="57"/>
    </row>
    <row r="60" spans="2:20" ht="15" thickBot="1">
      <c r="B60" s="54"/>
      <c r="N60" s="58"/>
      <c r="R60" s="57"/>
      <c r="S60" s="57"/>
      <c r="T60" s="57"/>
    </row>
    <row r="61" spans="2:20">
      <c r="B61" s="59" t="s">
        <v>10</v>
      </c>
      <c r="C61" s="170" t="s">
        <v>55</v>
      </c>
      <c r="D61" s="170"/>
      <c r="E61" s="60"/>
      <c r="F61" s="61" t="s">
        <v>11</v>
      </c>
      <c r="G61" s="170" t="s">
        <v>60</v>
      </c>
      <c r="H61" s="170"/>
      <c r="I61" s="170"/>
      <c r="J61" s="170"/>
      <c r="K61" s="170"/>
      <c r="L61" s="170"/>
      <c r="M61" s="170"/>
      <c r="N61" s="171"/>
    </row>
    <row r="62" spans="2:20">
      <c r="B62" s="62" t="s">
        <v>12</v>
      </c>
      <c r="C62" s="159" t="s">
        <v>211</v>
      </c>
      <c r="D62" s="159"/>
      <c r="E62" s="63"/>
      <c r="F62" s="64" t="s">
        <v>13</v>
      </c>
      <c r="G62" s="159" t="s">
        <v>203</v>
      </c>
      <c r="H62" s="159"/>
      <c r="I62" s="159"/>
      <c r="J62" s="159"/>
      <c r="K62" s="159"/>
      <c r="L62" s="159"/>
      <c r="M62" s="159"/>
      <c r="N62" s="160"/>
    </row>
    <row r="63" spans="2:20">
      <c r="B63" s="62" t="s">
        <v>14</v>
      </c>
      <c r="C63" s="159" t="s">
        <v>202</v>
      </c>
      <c r="D63" s="159"/>
      <c r="E63" s="63"/>
      <c r="F63" s="64" t="s">
        <v>15</v>
      </c>
      <c r="G63" s="159" t="s">
        <v>204</v>
      </c>
      <c r="H63" s="159"/>
      <c r="I63" s="159"/>
      <c r="J63" s="159"/>
      <c r="K63" s="159"/>
      <c r="L63" s="159"/>
      <c r="M63" s="159"/>
      <c r="N63" s="160"/>
    </row>
    <row r="64" spans="2:20">
      <c r="B64" s="164" t="s">
        <v>37</v>
      </c>
      <c r="C64" s="165"/>
      <c r="D64" s="165"/>
      <c r="E64" s="65"/>
      <c r="F64" s="165" t="s">
        <v>37</v>
      </c>
      <c r="G64" s="165"/>
      <c r="H64" s="165"/>
      <c r="I64" s="165"/>
      <c r="J64" s="165"/>
      <c r="K64" s="165"/>
      <c r="L64" s="165"/>
      <c r="M64" s="165"/>
      <c r="N64" s="166"/>
    </row>
    <row r="65" spans="2:14">
      <c r="B65" s="66" t="s">
        <v>38</v>
      </c>
      <c r="C65" s="159" t="s">
        <v>212</v>
      </c>
      <c r="D65" s="159"/>
      <c r="E65" s="63"/>
      <c r="F65" s="67" t="s">
        <v>38</v>
      </c>
      <c r="G65" s="159" t="s">
        <v>203</v>
      </c>
      <c r="H65" s="159"/>
      <c r="I65" s="159"/>
      <c r="J65" s="159"/>
      <c r="K65" s="159"/>
      <c r="L65" s="159"/>
      <c r="M65" s="159"/>
      <c r="N65" s="160"/>
    </row>
    <row r="66" spans="2:14" ht="15" thickBot="1">
      <c r="B66" s="68" t="s">
        <v>38</v>
      </c>
      <c r="C66" s="161" t="s">
        <v>202</v>
      </c>
      <c r="D66" s="161"/>
      <c r="E66" s="69"/>
      <c r="F66" s="70" t="s">
        <v>38</v>
      </c>
      <c r="G66" s="161" t="s">
        <v>204</v>
      </c>
      <c r="H66" s="161"/>
      <c r="I66" s="161"/>
      <c r="J66" s="161"/>
      <c r="K66" s="161"/>
      <c r="L66" s="161"/>
      <c r="M66" s="161"/>
      <c r="N66" s="162"/>
    </row>
    <row r="67" spans="2:14">
      <c r="B67" s="54"/>
      <c r="N67" s="58"/>
    </row>
    <row r="68" spans="2:14" ht="15" thickBot="1">
      <c r="B68" s="71" t="s">
        <v>18</v>
      </c>
      <c r="F68" s="72">
        <v>1</v>
      </c>
      <c r="G68" s="72">
        <v>2</v>
      </c>
      <c r="H68" s="72">
        <v>3</v>
      </c>
      <c r="I68" s="72">
        <v>4</v>
      </c>
      <c r="J68" s="72">
        <v>5</v>
      </c>
      <c r="K68" s="163" t="s">
        <v>19</v>
      </c>
      <c r="L68" s="163"/>
      <c r="M68" s="72" t="s">
        <v>20</v>
      </c>
      <c r="N68" s="74" t="s">
        <v>21</v>
      </c>
    </row>
    <row r="69" spans="2:14">
      <c r="B69" s="75" t="s">
        <v>22</v>
      </c>
      <c r="C69" s="157" t="str">
        <f>IF(C62&gt;"",C62&amp;" - "&amp;G62,"")</f>
        <v>Lars-Wilmer Stråhlman - Arvo Ahti</v>
      </c>
      <c r="D69" s="157"/>
      <c r="E69" s="76"/>
      <c r="F69" s="77">
        <v>4</v>
      </c>
      <c r="G69" s="77">
        <v>6</v>
      </c>
      <c r="H69" s="77">
        <v>4</v>
      </c>
      <c r="I69" s="77"/>
      <c r="J69" s="78"/>
      <c r="K69" s="79">
        <f>IF(ISBLANK(F69),"",COUNTIF(F69:J69,"&gt;=0"))</f>
        <v>3</v>
      </c>
      <c r="L69" s="80">
        <f>IF(ISBLANK(F69),"",IF(LEFT(F69)="-",1,0)+IF(LEFT(G69)="-",1,0)+IF(LEFT(H69)="-",1,0)+IF(LEFT(I69)="-",1,0)+IF(LEFT(J69)="-",1,0))</f>
        <v>0</v>
      </c>
      <c r="M69" s="81">
        <f t="shared" ref="M69:M73" si="3">IF(K69=3,1,"")</f>
        <v>1</v>
      </c>
      <c r="N69" s="82" t="str">
        <f t="shared" ref="N69:N73" si="4">IF(L69=3,1,"")</f>
        <v/>
      </c>
    </row>
    <row r="70" spans="2:14">
      <c r="B70" s="75" t="s">
        <v>23</v>
      </c>
      <c r="C70" s="157" t="str">
        <f>IF(C63&gt;"",C63&amp;" - "&amp;G63,"")</f>
        <v>Leo Klemets - Jesse Lehti</v>
      </c>
      <c r="D70" s="157"/>
      <c r="E70" s="76"/>
      <c r="F70" s="77">
        <v>1</v>
      </c>
      <c r="G70" s="77">
        <v>0</v>
      </c>
      <c r="H70" s="77">
        <v>9</v>
      </c>
      <c r="I70" s="77"/>
      <c r="J70" s="83"/>
      <c r="K70" s="67">
        <f>IF(ISBLANK(F70),"",COUNTIF(F70:J70,"&gt;=0"))</f>
        <v>3</v>
      </c>
      <c r="L70" s="84">
        <f>IF(ISBLANK(F70),"",IF(LEFT(F70)="-",1,0)+IF(LEFT(G70)="-",1,0)+IF(LEFT(H70)="-",1,0)+IF(LEFT(I70)="-",1,0)+IF(LEFT(J70)="-",1,0))</f>
        <v>0</v>
      </c>
      <c r="M70" s="85">
        <f t="shared" si="3"/>
        <v>1</v>
      </c>
      <c r="N70" s="86" t="str">
        <f t="shared" si="4"/>
        <v/>
      </c>
    </row>
    <row r="71" spans="2:14">
      <c r="B71" s="87" t="s">
        <v>39</v>
      </c>
      <c r="C71" s="88" t="str">
        <f>IF(C65&gt;"",C65&amp;" / "&amp;C66,"")</f>
        <v>Lars- Wilmer Stråhlman / Leo Klemets</v>
      </c>
      <c r="D71" s="88" t="str">
        <f>IF(G65&gt;"",G65&amp;" / "&amp;G66,"")</f>
        <v>Arvo Ahti / Jesse Lehti</v>
      </c>
      <c r="E71" s="89"/>
      <c r="F71" s="77">
        <v>8</v>
      </c>
      <c r="G71" s="77">
        <v>4</v>
      </c>
      <c r="H71" s="77">
        <v>4</v>
      </c>
      <c r="I71" s="77"/>
      <c r="J71" s="83"/>
      <c r="K71" s="67">
        <f>IF(ISBLANK(F71),"",COUNTIF(F71:J71,"&gt;=0"))</f>
        <v>3</v>
      </c>
      <c r="L71" s="84">
        <f>IF(ISBLANK(F71),"",IF(LEFT(F71)="-",1,0)+IF(LEFT(G71)="-",1,0)+IF(LEFT(H71)="-",1,0)+IF(LEFT(I71)="-",1,0)+IF(LEFT(J71)="-",1,0))</f>
        <v>0</v>
      </c>
      <c r="M71" s="85">
        <f t="shared" si="3"/>
        <v>1</v>
      </c>
      <c r="N71" s="86" t="str">
        <f t="shared" si="4"/>
        <v/>
      </c>
    </row>
    <row r="72" spans="2:14">
      <c r="B72" s="75" t="s">
        <v>25</v>
      </c>
      <c r="C72" s="157" t="str">
        <f>IF(C62&gt;"",C62&amp;" - "&amp;G63,"")</f>
        <v>Lars-Wilmer Stråhlman - Jesse Lehti</v>
      </c>
      <c r="D72" s="157"/>
      <c r="E72" s="76"/>
      <c r="F72" s="77"/>
      <c r="G72" s="77"/>
      <c r="H72" s="77"/>
      <c r="I72" s="77"/>
      <c r="J72" s="83"/>
      <c r="K72" s="67" t="str">
        <f>IF(ISBLANK(F72),"",COUNTIF(F72:J72,"&gt;=0"))</f>
        <v/>
      </c>
      <c r="L72" s="84" t="str">
        <f>IF(ISBLANK(F72),"",IF(LEFT(F72)="-",1,0)+IF(LEFT(G72)="-",1,0)+IF(LEFT(H72)="-",1,0)+IF(LEFT(I72)="-",1,0)+IF(LEFT(J72)="-",1,0))</f>
        <v/>
      </c>
      <c r="M72" s="85" t="str">
        <f t="shared" si="3"/>
        <v/>
      </c>
      <c r="N72" s="86" t="str">
        <f t="shared" si="4"/>
        <v/>
      </c>
    </row>
    <row r="73" spans="2:14" ht="15" thickBot="1">
      <c r="B73" s="75" t="s">
        <v>26</v>
      </c>
      <c r="C73" s="157" t="str">
        <f>IF(C63&gt;"",C63&amp;" - "&amp;G62,"")</f>
        <v>Leo Klemets - Arvo Ahti</v>
      </c>
      <c r="D73" s="157"/>
      <c r="E73" s="76"/>
      <c r="F73" s="77"/>
      <c r="G73" s="77"/>
      <c r="H73" s="77"/>
      <c r="I73" s="77"/>
      <c r="J73" s="83"/>
      <c r="K73" s="70" t="str">
        <f>IF(ISBLANK(F73),"",COUNTIF(F73:J73,"&gt;=0"))</f>
        <v/>
      </c>
      <c r="L73" s="90" t="str">
        <f>IF(ISBLANK(F73),"",IF(LEFT(F73)="-",1,0)+IF(LEFT(G73)="-",1,0)+IF(LEFT(H73)="-",1,0)+IF(LEFT(I73)="-",1,0)+IF(LEFT(J73)="-",1,0))</f>
        <v/>
      </c>
      <c r="M73" s="91" t="str">
        <f t="shared" si="3"/>
        <v/>
      </c>
      <c r="N73" s="92" t="str">
        <f t="shared" si="4"/>
        <v/>
      </c>
    </row>
    <row r="74" spans="2:14" ht="18.600000000000001" thickBot="1">
      <c r="B74" s="54"/>
      <c r="F74" s="93"/>
      <c r="G74" s="93"/>
      <c r="H74" s="93"/>
      <c r="I74" s="158" t="s">
        <v>27</v>
      </c>
      <c r="J74" s="158"/>
      <c r="K74" s="94">
        <f>COUNTIF(K69:K73,"=3")</f>
        <v>3</v>
      </c>
      <c r="L74" s="95">
        <f>COUNTIF(L69:L73,"=3")</f>
        <v>0</v>
      </c>
      <c r="M74" s="96">
        <f>SUM(M69:M73)</f>
        <v>3</v>
      </c>
      <c r="N74" s="97">
        <f>SUM(N69:N73)</f>
        <v>0</v>
      </c>
    </row>
    <row r="75" spans="2:14">
      <c r="B75" s="98" t="s">
        <v>28</v>
      </c>
      <c r="N75" s="58"/>
    </row>
    <row r="76" spans="2:14">
      <c r="B76" s="99" t="s">
        <v>29</v>
      </c>
      <c r="D76" s="100" t="s">
        <v>30</v>
      </c>
      <c r="F76" s="100" t="s">
        <v>31</v>
      </c>
      <c r="G76" s="100"/>
      <c r="H76" s="101"/>
      <c r="J76" s="151" t="s">
        <v>32</v>
      </c>
      <c r="K76" s="151"/>
      <c r="L76" s="151"/>
      <c r="M76" s="151"/>
      <c r="N76" s="152"/>
    </row>
    <row r="77" spans="2:14" ht="21.6" thickBot="1">
      <c r="B77" s="153"/>
      <c r="C77" s="154"/>
      <c r="D77" s="154"/>
      <c r="E77" s="93"/>
      <c r="F77" s="154"/>
      <c r="G77" s="154"/>
      <c r="H77" s="154"/>
      <c r="I77" s="154"/>
      <c r="J77" s="155" t="str">
        <f>IF(M74=3,C61,IF(N74=3,G61,""))</f>
        <v>PT Espoo</v>
      </c>
      <c r="K77" s="155"/>
      <c r="L77" s="155"/>
      <c r="M77" s="155"/>
      <c r="N77" s="156"/>
    </row>
    <row r="78" spans="2:14" ht="6" customHeight="1"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</row>
    <row r="79" spans="2:14" ht="8.25" customHeight="1"/>
    <row r="83" spans="2:14">
      <c r="B83" s="49"/>
      <c r="C83" s="50"/>
      <c r="D83" s="50"/>
      <c r="E83" s="50"/>
      <c r="F83" s="51"/>
      <c r="G83" s="52" t="s">
        <v>0</v>
      </c>
      <c r="H83" s="53"/>
      <c r="I83" s="167" t="s">
        <v>40</v>
      </c>
      <c r="J83" s="168"/>
      <c r="K83" s="168"/>
      <c r="L83" s="168"/>
      <c r="M83" s="168"/>
      <c r="N83" s="169"/>
    </row>
    <row r="84" spans="2:14">
      <c r="B84" s="54"/>
      <c r="C84" s="10" t="s">
        <v>2</v>
      </c>
      <c r="D84" s="10"/>
      <c r="F84" s="5"/>
      <c r="G84" s="52" t="s">
        <v>3</v>
      </c>
      <c r="H84" s="55"/>
      <c r="I84" s="167" t="s">
        <v>4</v>
      </c>
      <c r="J84" s="168"/>
      <c r="K84" s="168"/>
      <c r="L84" s="168"/>
      <c r="M84" s="168"/>
      <c r="N84" s="169"/>
    </row>
    <row r="85" spans="2:14" ht="15.6">
      <c r="B85" s="54"/>
      <c r="C85" s="56" t="s">
        <v>34</v>
      </c>
      <c r="D85" s="56"/>
      <c r="F85" s="5"/>
      <c r="G85" s="52" t="s">
        <v>5</v>
      </c>
      <c r="H85" s="55"/>
      <c r="I85" s="167" t="s">
        <v>6</v>
      </c>
      <c r="J85" s="168"/>
      <c r="K85" s="168"/>
      <c r="L85" s="168"/>
      <c r="M85" s="168"/>
      <c r="N85" s="169"/>
    </row>
    <row r="86" spans="2:14" ht="15.6">
      <c r="B86" s="54"/>
      <c r="C86" t="s">
        <v>35</v>
      </c>
      <c r="D86" s="56"/>
      <c r="F86" s="5"/>
      <c r="G86" s="52" t="s">
        <v>36</v>
      </c>
      <c r="H86" s="55"/>
      <c r="I86" s="168">
        <v>44695</v>
      </c>
      <c r="J86" s="168"/>
      <c r="K86" s="168"/>
      <c r="L86" s="168"/>
      <c r="M86" s="168"/>
      <c r="N86" s="169"/>
    </row>
    <row r="87" spans="2:14" ht="15" thickBot="1">
      <c r="B87" s="54"/>
      <c r="N87" s="58"/>
    </row>
    <row r="88" spans="2:14">
      <c r="B88" s="59" t="s">
        <v>10</v>
      </c>
      <c r="C88" s="170" t="s">
        <v>52</v>
      </c>
      <c r="D88" s="170"/>
      <c r="E88" s="60"/>
      <c r="F88" s="61" t="s">
        <v>11</v>
      </c>
      <c r="G88" s="170" t="s">
        <v>60</v>
      </c>
      <c r="H88" s="170"/>
      <c r="I88" s="170"/>
      <c r="J88" s="170"/>
      <c r="K88" s="170"/>
      <c r="L88" s="170"/>
      <c r="M88" s="170"/>
      <c r="N88" s="171"/>
    </row>
    <row r="89" spans="2:14">
      <c r="B89" s="62" t="s">
        <v>12</v>
      </c>
      <c r="C89" s="159" t="s">
        <v>150</v>
      </c>
      <c r="D89" s="159"/>
      <c r="E89" s="63"/>
      <c r="F89" s="64" t="s">
        <v>13</v>
      </c>
      <c r="G89" s="159" t="s">
        <v>203</v>
      </c>
      <c r="H89" s="159"/>
      <c r="I89" s="159"/>
      <c r="J89" s="159"/>
      <c r="K89" s="159"/>
      <c r="L89" s="159"/>
      <c r="M89" s="159"/>
      <c r="N89" s="160"/>
    </row>
    <row r="90" spans="2:14">
      <c r="B90" s="62" t="s">
        <v>14</v>
      </c>
      <c r="C90" s="159" t="s">
        <v>151</v>
      </c>
      <c r="D90" s="159"/>
      <c r="E90" s="63"/>
      <c r="F90" s="64" t="s">
        <v>15</v>
      </c>
      <c r="G90" s="159" t="s">
        <v>204</v>
      </c>
      <c r="H90" s="159"/>
      <c r="I90" s="159"/>
      <c r="J90" s="159"/>
      <c r="K90" s="159"/>
      <c r="L90" s="159"/>
      <c r="M90" s="159"/>
      <c r="N90" s="160"/>
    </row>
    <row r="91" spans="2:14">
      <c r="B91" s="164" t="s">
        <v>37</v>
      </c>
      <c r="C91" s="165"/>
      <c r="D91" s="165"/>
      <c r="E91" s="65"/>
      <c r="F91" s="165" t="s">
        <v>37</v>
      </c>
      <c r="G91" s="165"/>
      <c r="H91" s="165"/>
      <c r="I91" s="165"/>
      <c r="J91" s="165"/>
      <c r="K91" s="165"/>
      <c r="L91" s="165"/>
      <c r="M91" s="165"/>
      <c r="N91" s="166"/>
    </row>
    <row r="92" spans="2:14">
      <c r="B92" s="66" t="s">
        <v>38</v>
      </c>
      <c r="C92" s="159" t="s">
        <v>150</v>
      </c>
      <c r="D92" s="159"/>
      <c r="E92" s="63"/>
      <c r="F92" s="67" t="s">
        <v>38</v>
      </c>
      <c r="G92" s="159" t="s">
        <v>203</v>
      </c>
      <c r="H92" s="159"/>
      <c r="I92" s="159"/>
      <c r="J92" s="159"/>
      <c r="K92" s="159"/>
      <c r="L92" s="159"/>
      <c r="M92" s="159"/>
      <c r="N92" s="160"/>
    </row>
    <row r="93" spans="2:14" ht="15" thickBot="1">
      <c r="B93" s="68" t="s">
        <v>38</v>
      </c>
      <c r="C93" s="161" t="s">
        <v>151</v>
      </c>
      <c r="D93" s="161"/>
      <c r="E93" s="69"/>
      <c r="F93" s="70" t="s">
        <v>38</v>
      </c>
      <c r="G93" s="161" t="s">
        <v>204</v>
      </c>
      <c r="H93" s="161"/>
      <c r="I93" s="161"/>
      <c r="J93" s="161"/>
      <c r="K93" s="161"/>
      <c r="L93" s="161"/>
      <c r="M93" s="161"/>
      <c r="N93" s="162"/>
    </row>
    <row r="94" spans="2:14">
      <c r="B94" s="54"/>
      <c r="N94" s="58"/>
    </row>
    <row r="95" spans="2:14" ht="15" thickBot="1">
      <c r="B95" s="71" t="s">
        <v>18</v>
      </c>
      <c r="F95" s="73">
        <v>1</v>
      </c>
      <c r="G95" s="73">
        <v>2</v>
      </c>
      <c r="H95" s="73">
        <v>3</v>
      </c>
      <c r="I95" s="73">
        <v>4</v>
      </c>
      <c r="J95" s="73">
        <v>5</v>
      </c>
      <c r="K95" s="163" t="s">
        <v>19</v>
      </c>
      <c r="L95" s="163"/>
      <c r="M95" s="73" t="s">
        <v>20</v>
      </c>
      <c r="N95" s="74" t="s">
        <v>21</v>
      </c>
    </row>
    <row r="96" spans="2:14">
      <c r="B96" s="75" t="s">
        <v>22</v>
      </c>
      <c r="C96" s="157" t="str">
        <f>IF(C89&gt;"",C89&amp;" - "&amp;G89,"")</f>
        <v>Pyry Siven - Arvo Ahti</v>
      </c>
      <c r="D96" s="157"/>
      <c r="E96" s="76"/>
      <c r="F96" s="77">
        <v>0</v>
      </c>
      <c r="G96" s="77">
        <v>2</v>
      </c>
      <c r="H96" s="77">
        <v>0</v>
      </c>
      <c r="I96" s="77"/>
      <c r="J96" s="78"/>
      <c r="K96" s="79">
        <f>IF(ISBLANK(F96),"",COUNTIF(F96:J96,"&gt;=0"))</f>
        <v>3</v>
      </c>
      <c r="L96" s="80">
        <f>IF(ISBLANK(F96),"",IF(LEFT(F96)="-",1,0)+IF(LEFT(G96)="-",1,0)+IF(LEFT(H96)="-",1,0)+IF(LEFT(I96)="-",1,0)+IF(LEFT(J96)="-",1,0))</f>
        <v>0</v>
      </c>
      <c r="M96" s="81">
        <f t="shared" ref="M96:M100" si="5">IF(K96=3,1,"")</f>
        <v>1</v>
      </c>
      <c r="N96" s="82" t="str">
        <f t="shared" ref="N96:N100" si="6">IF(L96=3,1,"")</f>
        <v/>
      </c>
    </row>
    <row r="97" spans="2:14">
      <c r="B97" s="75" t="s">
        <v>23</v>
      </c>
      <c r="C97" s="157" t="str">
        <f>IF(C90&gt;"",C90&amp;" - "&amp;G90,"")</f>
        <v>Tuukka Raudaskoski - Jesse Lehti</v>
      </c>
      <c r="D97" s="157"/>
      <c r="E97" s="76"/>
      <c r="F97" s="77">
        <v>1</v>
      </c>
      <c r="G97" s="77">
        <v>4</v>
      </c>
      <c r="H97" s="77">
        <v>2</v>
      </c>
      <c r="I97" s="77"/>
      <c r="J97" s="83"/>
      <c r="K97" s="67">
        <f>IF(ISBLANK(F97),"",COUNTIF(F97:J97,"&gt;=0"))</f>
        <v>3</v>
      </c>
      <c r="L97" s="84">
        <f>IF(ISBLANK(F97),"",IF(LEFT(F97)="-",1,0)+IF(LEFT(G97)="-",1,0)+IF(LEFT(H97)="-",1,0)+IF(LEFT(I97)="-",1,0)+IF(LEFT(J97)="-",1,0))</f>
        <v>0</v>
      </c>
      <c r="M97" s="85">
        <f t="shared" si="5"/>
        <v>1</v>
      </c>
      <c r="N97" s="86" t="str">
        <f t="shared" si="6"/>
        <v/>
      </c>
    </row>
    <row r="98" spans="2:14">
      <c r="B98" s="87" t="s">
        <v>39</v>
      </c>
      <c r="C98" s="88" t="str">
        <f>IF(C92&gt;"",C92&amp;" / "&amp;C93,"")</f>
        <v>Pyry Siven / Tuukka Raudaskoski</v>
      </c>
      <c r="D98" s="88" t="str">
        <f>IF(G92&gt;"",G92&amp;" / "&amp;G93,"")</f>
        <v>Arvo Ahti / Jesse Lehti</v>
      </c>
      <c r="E98" s="89"/>
      <c r="F98" s="77">
        <v>3</v>
      </c>
      <c r="G98" s="77">
        <v>1</v>
      </c>
      <c r="H98" s="77">
        <v>3</v>
      </c>
      <c r="I98" s="77"/>
      <c r="J98" s="83"/>
      <c r="K98" s="67">
        <f>IF(ISBLANK(F98),"",COUNTIF(F98:J98,"&gt;=0"))</f>
        <v>3</v>
      </c>
      <c r="L98" s="84">
        <f>IF(ISBLANK(F98),"",IF(LEFT(F98)="-",1,0)+IF(LEFT(G98)="-",1,0)+IF(LEFT(H98)="-",1,0)+IF(LEFT(I98)="-",1,0)+IF(LEFT(J98)="-",1,0))</f>
        <v>0</v>
      </c>
      <c r="M98" s="85">
        <f t="shared" si="5"/>
        <v>1</v>
      </c>
      <c r="N98" s="86" t="str">
        <f t="shared" si="6"/>
        <v/>
      </c>
    </row>
    <row r="99" spans="2:14">
      <c r="B99" s="75" t="s">
        <v>25</v>
      </c>
      <c r="C99" s="157" t="str">
        <f>IF(C89&gt;"",C89&amp;" - "&amp;G90,"")</f>
        <v>Pyry Siven - Jesse Lehti</v>
      </c>
      <c r="D99" s="157"/>
      <c r="E99" s="76"/>
      <c r="F99" s="77"/>
      <c r="G99" s="77"/>
      <c r="H99" s="77"/>
      <c r="I99" s="77"/>
      <c r="J99" s="83"/>
      <c r="K99" s="67" t="str">
        <f>IF(ISBLANK(F99),"",COUNTIF(F99:J99,"&gt;=0"))</f>
        <v/>
      </c>
      <c r="L99" s="84" t="str">
        <f>IF(ISBLANK(F99),"",IF(LEFT(F99)="-",1,0)+IF(LEFT(G99)="-",1,0)+IF(LEFT(H99)="-",1,0)+IF(LEFT(I99)="-",1,0)+IF(LEFT(J99)="-",1,0))</f>
        <v/>
      </c>
      <c r="M99" s="85" t="str">
        <f t="shared" si="5"/>
        <v/>
      </c>
      <c r="N99" s="86" t="str">
        <f t="shared" si="6"/>
        <v/>
      </c>
    </row>
    <row r="100" spans="2:14" ht="15" thickBot="1">
      <c r="B100" s="75" t="s">
        <v>26</v>
      </c>
      <c r="C100" s="157" t="str">
        <f>IF(C90&gt;"",C90&amp;" - "&amp;G89,"")</f>
        <v>Tuukka Raudaskoski - Arvo Ahti</v>
      </c>
      <c r="D100" s="157"/>
      <c r="E100" s="76"/>
      <c r="F100" s="77"/>
      <c r="G100" s="77"/>
      <c r="H100" s="77"/>
      <c r="I100" s="77"/>
      <c r="J100" s="83"/>
      <c r="K100" s="70" t="str">
        <f>IF(ISBLANK(F100),"",COUNTIF(F100:J100,"&gt;=0"))</f>
        <v/>
      </c>
      <c r="L100" s="90" t="str">
        <f>IF(ISBLANK(F100),"",IF(LEFT(F100)="-",1,0)+IF(LEFT(G100)="-",1,0)+IF(LEFT(H100)="-",1,0)+IF(LEFT(I100)="-",1,0)+IF(LEFT(J100)="-",1,0))</f>
        <v/>
      </c>
      <c r="M100" s="91" t="str">
        <f t="shared" si="5"/>
        <v/>
      </c>
      <c r="N100" s="92" t="str">
        <f t="shared" si="6"/>
        <v/>
      </c>
    </row>
    <row r="101" spans="2:14" ht="18.600000000000001" thickBot="1">
      <c r="B101" s="54"/>
      <c r="F101" s="102"/>
      <c r="G101" s="102"/>
      <c r="H101" s="102"/>
      <c r="I101" s="158" t="s">
        <v>27</v>
      </c>
      <c r="J101" s="158"/>
      <c r="K101" s="94">
        <f>COUNTIF(K96:K100,"=3")</f>
        <v>3</v>
      </c>
      <c r="L101" s="95">
        <f>COUNTIF(L96:L100,"=3")</f>
        <v>0</v>
      </c>
      <c r="M101" s="96">
        <f>SUM(M96:M100)</f>
        <v>3</v>
      </c>
      <c r="N101" s="97">
        <f>SUM(N96:N100)</f>
        <v>0</v>
      </c>
    </row>
    <row r="102" spans="2:14">
      <c r="B102" s="98" t="s">
        <v>28</v>
      </c>
      <c r="N102" s="58"/>
    </row>
    <row r="103" spans="2:14">
      <c r="B103" s="99" t="s">
        <v>29</v>
      </c>
      <c r="D103" s="100" t="s">
        <v>30</v>
      </c>
      <c r="F103" s="100" t="s">
        <v>31</v>
      </c>
      <c r="G103" s="100"/>
      <c r="H103" s="101"/>
      <c r="J103" s="151" t="s">
        <v>32</v>
      </c>
      <c r="K103" s="151"/>
      <c r="L103" s="151"/>
      <c r="M103" s="151"/>
      <c r="N103" s="152"/>
    </row>
    <row r="104" spans="2:14" ht="21.6" thickBot="1">
      <c r="B104" s="153"/>
      <c r="C104" s="154"/>
      <c r="D104" s="154"/>
      <c r="E104" s="102"/>
      <c r="F104" s="154"/>
      <c r="G104" s="154"/>
      <c r="H104" s="154"/>
      <c r="I104" s="154"/>
      <c r="J104" s="155" t="str">
        <f>IF(M101=3,C88,IF(N101=3,G88,""))</f>
        <v>YPTS</v>
      </c>
      <c r="K104" s="155"/>
      <c r="L104" s="155"/>
      <c r="M104" s="155"/>
      <c r="N104" s="156"/>
    </row>
    <row r="105" spans="2:14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5"/>
    </row>
    <row r="110" spans="2:14">
      <c r="B110" s="49"/>
      <c r="C110" s="50"/>
      <c r="D110" s="50"/>
      <c r="E110" s="50"/>
      <c r="F110" s="51"/>
      <c r="G110" s="52" t="s">
        <v>0</v>
      </c>
      <c r="H110" s="53"/>
      <c r="I110" s="167" t="s">
        <v>40</v>
      </c>
      <c r="J110" s="168"/>
      <c r="K110" s="168"/>
      <c r="L110" s="168"/>
      <c r="M110" s="168"/>
      <c r="N110" s="169"/>
    </row>
    <row r="111" spans="2:14">
      <c r="B111" s="54"/>
      <c r="C111" s="10" t="s">
        <v>2</v>
      </c>
      <c r="D111" s="10"/>
      <c r="F111" s="5"/>
      <c r="G111" s="52" t="s">
        <v>3</v>
      </c>
      <c r="H111" s="55"/>
      <c r="I111" s="167" t="s">
        <v>4</v>
      </c>
      <c r="J111" s="168"/>
      <c r="K111" s="168"/>
      <c r="L111" s="168"/>
      <c r="M111" s="168"/>
      <c r="N111" s="169"/>
    </row>
    <row r="112" spans="2:14" ht="15.6">
      <c r="B112" s="54"/>
      <c r="C112" s="56" t="s">
        <v>34</v>
      </c>
      <c r="D112" s="56"/>
      <c r="F112" s="5"/>
      <c r="G112" s="52" t="s">
        <v>5</v>
      </c>
      <c r="H112" s="55"/>
      <c r="I112" s="167" t="s">
        <v>6</v>
      </c>
      <c r="J112" s="168"/>
      <c r="K112" s="168"/>
      <c r="L112" s="168"/>
      <c r="M112" s="168"/>
      <c r="N112" s="169"/>
    </row>
    <row r="113" spans="2:14" ht="15.6">
      <c r="B113" s="54"/>
      <c r="C113" t="s">
        <v>35</v>
      </c>
      <c r="D113" s="56"/>
      <c r="F113" s="5"/>
      <c r="G113" s="52" t="s">
        <v>36</v>
      </c>
      <c r="H113" s="55"/>
      <c r="I113" s="168">
        <v>44695</v>
      </c>
      <c r="J113" s="168"/>
      <c r="K113" s="168"/>
      <c r="L113" s="168"/>
      <c r="M113" s="168"/>
      <c r="N113" s="169"/>
    </row>
    <row r="114" spans="2:14" ht="15" thickBot="1">
      <c r="B114" s="54"/>
      <c r="N114" s="58"/>
    </row>
    <row r="115" spans="2:14">
      <c r="B115" s="59" t="s">
        <v>10</v>
      </c>
      <c r="C115" s="170" t="s">
        <v>205</v>
      </c>
      <c r="D115" s="170"/>
      <c r="E115" s="60"/>
      <c r="F115" s="61" t="s">
        <v>11</v>
      </c>
      <c r="G115" s="170" t="s">
        <v>86</v>
      </c>
      <c r="H115" s="170"/>
      <c r="I115" s="170"/>
      <c r="J115" s="170"/>
      <c r="K115" s="170"/>
      <c r="L115" s="170"/>
      <c r="M115" s="170"/>
      <c r="N115" s="171"/>
    </row>
    <row r="116" spans="2:14">
      <c r="B116" s="62" t="s">
        <v>12</v>
      </c>
      <c r="C116" s="159" t="s">
        <v>206</v>
      </c>
      <c r="D116" s="159"/>
      <c r="E116" s="63"/>
      <c r="F116" s="64" t="s">
        <v>13</v>
      </c>
      <c r="G116" s="159" t="s">
        <v>209</v>
      </c>
      <c r="H116" s="159"/>
      <c r="I116" s="159"/>
      <c r="J116" s="159"/>
      <c r="K116" s="159"/>
      <c r="L116" s="159"/>
      <c r="M116" s="159"/>
      <c r="N116" s="160"/>
    </row>
    <row r="117" spans="2:14">
      <c r="B117" s="62" t="s">
        <v>14</v>
      </c>
      <c r="C117" s="159" t="s">
        <v>207</v>
      </c>
      <c r="D117" s="159"/>
      <c r="E117" s="63"/>
      <c r="F117" s="64" t="s">
        <v>15</v>
      </c>
      <c r="G117" s="159" t="s">
        <v>213</v>
      </c>
      <c r="H117" s="159"/>
      <c r="I117" s="159"/>
      <c r="J117" s="159"/>
      <c r="K117" s="159"/>
      <c r="L117" s="159"/>
      <c r="M117" s="159"/>
      <c r="N117" s="160"/>
    </row>
    <row r="118" spans="2:14">
      <c r="B118" s="164" t="s">
        <v>37</v>
      </c>
      <c r="C118" s="165"/>
      <c r="D118" s="165"/>
      <c r="E118" s="65"/>
      <c r="F118" s="165" t="s">
        <v>37</v>
      </c>
      <c r="G118" s="165"/>
      <c r="H118" s="165"/>
      <c r="I118" s="165"/>
      <c r="J118" s="165"/>
      <c r="K118" s="165"/>
      <c r="L118" s="165"/>
      <c r="M118" s="165"/>
      <c r="N118" s="166"/>
    </row>
    <row r="119" spans="2:14">
      <c r="B119" s="66" t="s">
        <v>38</v>
      </c>
      <c r="C119" s="159" t="s">
        <v>206</v>
      </c>
      <c r="D119" s="159"/>
      <c r="E119" s="63"/>
      <c r="F119" s="67" t="s">
        <v>38</v>
      </c>
      <c r="G119" s="159" t="s">
        <v>209</v>
      </c>
      <c r="H119" s="159"/>
      <c r="I119" s="159"/>
      <c r="J119" s="159"/>
      <c r="K119" s="159"/>
      <c r="L119" s="159"/>
      <c r="M119" s="159"/>
      <c r="N119" s="160"/>
    </row>
    <row r="120" spans="2:14" ht="15" thickBot="1">
      <c r="B120" s="68" t="s">
        <v>38</v>
      </c>
      <c r="C120" s="161" t="s">
        <v>208</v>
      </c>
      <c r="D120" s="161"/>
      <c r="E120" s="69"/>
      <c r="F120" s="70" t="s">
        <v>38</v>
      </c>
      <c r="G120" s="161" t="s">
        <v>213</v>
      </c>
      <c r="H120" s="161"/>
      <c r="I120" s="161"/>
      <c r="J120" s="161"/>
      <c r="K120" s="161"/>
      <c r="L120" s="161"/>
      <c r="M120" s="161"/>
      <c r="N120" s="162"/>
    </row>
    <row r="121" spans="2:14">
      <c r="B121" s="54"/>
      <c r="N121" s="58"/>
    </row>
    <row r="122" spans="2:14" ht="15" thickBot="1">
      <c r="B122" s="71" t="s">
        <v>18</v>
      </c>
      <c r="F122" s="73">
        <v>1</v>
      </c>
      <c r="G122" s="73">
        <v>2</v>
      </c>
      <c r="H122" s="73">
        <v>3</v>
      </c>
      <c r="I122" s="73">
        <v>4</v>
      </c>
      <c r="J122" s="73">
        <v>5</v>
      </c>
      <c r="K122" s="163" t="s">
        <v>19</v>
      </c>
      <c r="L122" s="163"/>
      <c r="M122" s="73" t="s">
        <v>20</v>
      </c>
      <c r="N122" s="74" t="s">
        <v>21</v>
      </c>
    </row>
    <row r="123" spans="2:14">
      <c r="B123" s="75" t="s">
        <v>22</v>
      </c>
      <c r="C123" s="157" t="str">
        <f>IF(C116&gt;"",C116&amp;" - "&amp;G116,"")</f>
        <v>Jesper Sjöholm - Niko Lehtosaari</v>
      </c>
      <c r="D123" s="157"/>
      <c r="E123" s="76"/>
      <c r="F123" s="77">
        <v>-7</v>
      </c>
      <c r="G123" s="77">
        <v>6</v>
      </c>
      <c r="H123" s="77">
        <v>-5</v>
      </c>
      <c r="I123" s="77">
        <v>-9</v>
      </c>
      <c r="J123" s="78"/>
      <c r="K123" s="79">
        <f>IF(ISBLANK(F123),"",COUNTIF(F123:J123,"&gt;=0"))</f>
        <v>1</v>
      </c>
      <c r="L123" s="80">
        <f>IF(ISBLANK(F123),"",IF(LEFT(F123)="-",1,0)+IF(LEFT(G123)="-",1,0)+IF(LEFT(H123)="-",1,0)+IF(LEFT(I123)="-",1,0)+IF(LEFT(J123)="-",1,0))</f>
        <v>3</v>
      </c>
      <c r="M123" s="81" t="str">
        <f t="shared" ref="M123:M127" si="7">IF(K123=3,1,"")</f>
        <v/>
      </c>
      <c r="N123" s="82">
        <f t="shared" ref="N123:N127" si="8">IF(L123=3,1,"")</f>
        <v>1</v>
      </c>
    </row>
    <row r="124" spans="2:14">
      <c r="B124" s="75" t="s">
        <v>23</v>
      </c>
      <c r="C124" s="157" t="str">
        <f>IF(C117&gt;"",C117&amp;" - "&amp;G117,"")</f>
        <v>Alex Danielsson - Joel Koivumäki</v>
      </c>
      <c r="D124" s="157"/>
      <c r="E124" s="76"/>
      <c r="F124" s="77">
        <v>-9</v>
      </c>
      <c r="G124" s="77">
        <v>12</v>
      </c>
      <c r="H124" s="77">
        <v>-1</v>
      </c>
      <c r="I124" s="77">
        <v>-6</v>
      </c>
      <c r="J124" s="83"/>
      <c r="K124" s="67">
        <f>IF(ISBLANK(F124),"",COUNTIF(F124:J124,"&gt;=0"))</f>
        <v>1</v>
      </c>
      <c r="L124" s="84">
        <f>IF(ISBLANK(F124),"",IF(LEFT(F124)="-",1,0)+IF(LEFT(G124)="-",1,0)+IF(LEFT(H124)="-",1,0)+IF(LEFT(I124)="-",1,0)+IF(LEFT(J124)="-",1,0))</f>
        <v>3</v>
      </c>
      <c r="M124" s="85" t="str">
        <f t="shared" si="7"/>
        <v/>
      </c>
      <c r="N124" s="86">
        <f t="shared" si="8"/>
        <v>1</v>
      </c>
    </row>
    <row r="125" spans="2:14">
      <c r="B125" s="87" t="s">
        <v>39</v>
      </c>
      <c r="C125" s="88" t="str">
        <f>IF(C119&gt;"",C119&amp;" / "&amp;C120,"")</f>
        <v>Jesper Sjöholm / Daniel Mattsson</v>
      </c>
      <c r="D125" s="88" t="str">
        <f>IF(G119&gt;"",G119&amp;" / "&amp;G120,"")</f>
        <v>Niko Lehtosaari / Joel Koivumäki</v>
      </c>
      <c r="E125" s="89"/>
      <c r="F125" s="77">
        <v>5</v>
      </c>
      <c r="G125" s="77">
        <v>1</v>
      </c>
      <c r="H125" s="77">
        <v>10</v>
      </c>
      <c r="I125" s="77"/>
      <c r="J125" s="83"/>
      <c r="K125" s="67">
        <f>IF(ISBLANK(F125),"",COUNTIF(F125:J125,"&gt;=0"))</f>
        <v>3</v>
      </c>
      <c r="L125" s="84">
        <f>IF(ISBLANK(F125),"",IF(LEFT(F125)="-",1,0)+IF(LEFT(G125)="-",1,0)+IF(LEFT(H125)="-",1,0)+IF(LEFT(I125)="-",1,0)+IF(LEFT(J125)="-",1,0))</f>
        <v>0</v>
      </c>
      <c r="M125" s="85">
        <f t="shared" si="7"/>
        <v>1</v>
      </c>
      <c r="N125" s="86" t="str">
        <f t="shared" si="8"/>
        <v/>
      </c>
    </row>
    <row r="126" spans="2:14">
      <c r="B126" s="75" t="s">
        <v>25</v>
      </c>
      <c r="C126" s="157" t="str">
        <f>IF(C116&gt;"",C116&amp;" - "&amp;G117,"")</f>
        <v>Jesper Sjöholm - Joel Koivumäki</v>
      </c>
      <c r="D126" s="157"/>
      <c r="E126" s="76"/>
      <c r="F126" s="77">
        <v>4</v>
      </c>
      <c r="G126" s="77">
        <v>10</v>
      </c>
      <c r="H126" s="77">
        <v>4</v>
      </c>
      <c r="I126" s="77"/>
      <c r="J126" s="83"/>
      <c r="K126" s="67">
        <f>IF(ISBLANK(F126),"",COUNTIF(F126:J126,"&gt;=0"))</f>
        <v>3</v>
      </c>
      <c r="L126" s="84">
        <f>IF(ISBLANK(F126),"",IF(LEFT(F126)="-",1,0)+IF(LEFT(G126)="-",1,0)+IF(LEFT(H126)="-",1,0)+IF(LEFT(I126)="-",1,0)+IF(LEFT(J126)="-",1,0))</f>
        <v>0</v>
      </c>
      <c r="M126" s="85">
        <f t="shared" si="7"/>
        <v>1</v>
      </c>
      <c r="N126" s="86" t="str">
        <f t="shared" si="8"/>
        <v/>
      </c>
    </row>
    <row r="127" spans="2:14" ht="15" thickBot="1">
      <c r="B127" s="75" t="s">
        <v>26</v>
      </c>
      <c r="C127" s="157" t="str">
        <f>IF(C117&gt;"",C117&amp;" - "&amp;G116,"")</f>
        <v>Alex Danielsson - Niko Lehtosaari</v>
      </c>
      <c r="D127" s="157"/>
      <c r="E127" s="76"/>
      <c r="F127" s="77">
        <v>10</v>
      </c>
      <c r="G127" s="77">
        <v>-6</v>
      </c>
      <c r="H127" s="77">
        <v>-6</v>
      </c>
      <c r="I127" s="77">
        <v>-8</v>
      </c>
      <c r="J127" s="83"/>
      <c r="K127" s="70">
        <f>IF(ISBLANK(F127),"",COUNTIF(F127:J127,"&gt;=0"))</f>
        <v>1</v>
      </c>
      <c r="L127" s="90">
        <f>IF(ISBLANK(F127),"",IF(LEFT(F127)="-",1,0)+IF(LEFT(G127)="-",1,0)+IF(LEFT(H127)="-",1,0)+IF(LEFT(I127)="-",1,0)+IF(LEFT(J127)="-",1,0))</f>
        <v>3</v>
      </c>
      <c r="M127" s="91" t="str">
        <f t="shared" si="7"/>
        <v/>
      </c>
      <c r="N127" s="92">
        <f t="shared" si="8"/>
        <v>1</v>
      </c>
    </row>
    <row r="128" spans="2:14" ht="18.600000000000001" thickBot="1">
      <c r="B128" s="54"/>
      <c r="F128" s="102"/>
      <c r="G128" s="102"/>
      <c r="H128" s="102"/>
      <c r="I128" s="158" t="s">
        <v>27</v>
      </c>
      <c r="J128" s="158"/>
      <c r="K128" s="94">
        <f>COUNTIF(K123:K127,"=3")</f>
        <v>2</v>
      </c>
      <c r="L128" s="95">
        <f>COUNTIF(L123:L127,"=3")</f>
        <v>3</v>
      </c>
      <c r="M128" s="96">
        <f>SUM(M123:M127)</f>
        <v>2</v>
      </c>
      <c r="N128" s="97">
        <f>SUM(N123:N127)</f>
        <v>3</v>
      </c>
    </row>
    <row r="129" spans="2:14">
      <c r="B129" s="98" t="s">
        <v>28</v>
      </c>
      <c r="N129" s="58"/>
    </row>
    <row r="130" spans="2:14">
      <c r="B130" s="99" t="s">
        <v>29</v>
      </c>
      <c r="D130" s="100" t="s">
        <v>30</v>
      </c>
      <c r="F130" s="100" t="s">
        <v>31</v>
      </c>
      <c r="G130" s="100"/>
      <c r="H130" s="101"/>
      <c r="J130" s="151" t="s">
        <v>32</v>
      </c>
      <c r="K130" s="151"/>
      <c r="L130" s="151"/>
      <c r="M130" s="151"/>
      <c r="N130" s="152"/>
    </row>
    <row r="131" spans="2:14" ht="21.6" thickBot="1">
      <c r="B131" s="153"/>
      <c r="C131" s="154"/>
      <c r="D131" s="154"/>
      <c r="E131" s="102"/>
      <c r="F131" s="154"/>
      <c r="G131" s="154"/>
      <c r="H131" s="154"/>
      <c r="I131" s="154"/>
      <c r="J131" s="155" t="str">
        <f>IF(M128=3,C115,IF(N128=3,G115,""))</f>
        <v>TIP-70 2</v>
      </c>
      <c r="K131" s="155"/>
      <c r="L131" s="155"/>
      <c r="M131" s="155"/>
      <c r="N131" s="156"/>
    </row>
    <row r="132" spans="2:14">
      <c r="B132" s="103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5"/>
    </row>
    <row r="137" spans="2:14">
      <c r="B137" s="49"/>
      <c r="C137" s="50"/>
      <c r="D137" s="50"/>
      <c r="E137" s="50"/>
      <c r="F137" s="51"/>
      <c r="G137" s="52" t="s">
        <v>0</v>
      </c>
      <c r="H137" s="53"/>
      <c r="I137" s="167" t="s">
        <v>40</v>
      </c>
      <c r="J137" s="168"/>
      <c r="K137" s="168"/>
      <c r="L137" s="168"/>
      <c r="M137" s="168"/>
      <c r="N137" s="169"/>
    </row>
    <row r="138" spans="2:14">
      <c r="B138" s="54"/>
      <c r="C138" s="10" t="s">
        <v>2</v>
      </c>
      <c r="D138" s="10"/>
      <c r="F138" s="5"/>
      <c r="G138" s="52" t="s">
        <v>3</v>
      </c>
      <c r="H138" s="55"/>
      <c r="I138" s="167" t="s">
        <v>4</v>
      </c>
      <c r="J138" s="168"/>
      <c r="K138" s="168"/>
      <c r="L138" s="168"/>
      <c r="M138" s="168"/>
      <c r="N138" s="169"/>
    </row>
    <row r="139" spans="2:14" ht="15.6">
      <c r="B139" s="54"/>
      <c r="C139" s="56" t="s">
        <v>34</v>
      </c>
      <c r="D139" s="56"/>
      <c r="F139" s="5"/>
      <c r="G139" s="52" t="s">
        <v>5</v>
      </c>
      <c r="H139" s="55"/>
      <c r="I139" s="167" t="s">
        <v>6</v>
      </c>
      <c r="J139" s="168"/>
      <c r="K139" s="168"/>
      <c r="L139" s="168"/>
      <c r="M139" s="168"/>
      <c r="N139" s="169"/>
    </row>
    <row r="140" spans="2:14" ht="15.6">
      <c r="B140" s="54"/>
      <c r="C140" t="s">
        <v>35</v>
      </c>
      <c r="D140" s="56"/>
      <c r="F140" s="5"/>
      <c r="G140" s="52" t="s">
        <v>36</v>
      </c>
      <c r="H140" s="55"/>
      <c r="I140" s="168">
        <v>44695</v>
      </c>
      <c r="J140" s="168"/>
      <c r="K140" s="168"/>
      <c r="L140" s="168"/>
      <c r="M140" s="168"/>
      <c r="N140" s="169"/>
    </row>
    <row r="141" spans="2:14" ht="15" thickBot="1">
      <c r="B141" s="54"/>
      <c r="N141" s="58"/>
    </row>
    <row r="142" spans="2:14">
      <c r="B142" s="59" t="s">
        <v>10</v>
      </c>
      <c r="C142" s="170" t="s">
        <v>205</v>
      </c>
      <c r="D142" s="170"/>
      <c r="E142" s="60"/>
      <c r="F142" s="61" t="s">
        <v>11</v>
      </c>
      <c r="G142" s="170" t="s">
        <v>84</v>
      </c>
      <c r="H142" s="170"/>
      <c r="I142" s="170"/>
      <c r="J142" s="170"/>
      <c r="K142" s="170"/>
      <c r="L142" s="170"/>
      <c r="M142" s="170"/>
      <c r="N142" s="171"/>
    </row>
    <row r="143" spans="2:14">
      <c r="B143" s="62" t="s">
        <v>12</v>
      </c>
      <c r="C143" s="159" t="s">
        <v>208</v>
      </c>
      <c r="D143" s="159"/>
      <c r="E143" s="63"/>
      <c r="F143" s="64" t="s">
        <v>13</v>
      </c>
      <c r="G143" s="159" t="s">
        <v>193</v>
      </c>
      <c r="H143" s="159"/>
      <c r="I143" s="159"/>
      <c r="J143" s="159"/>
      <c r="K143" s="159"/>
      <c r="L143" s="159"/>
      <c r="M143" s="159"/>
      <c r="N143" s="160"/>
    </row>
    <row r="144" spans="2:14">
      <c r="B144" s="62" t="s">
        <v>14</v>
      </c>
      <c r="C144" s="159" t="s">
        <v>207</v>
      </c>
      <c r="D144" s="159"/>
      <c r="E144" s="63"/>
      <c r="F144" s="64" t="s">
        <v>15</v>
      </c>
      <c r="G144" s="159" t="s">
        <v>194</v>
      </c>
      <c r="H144" s="159"/>
      <c r="I144" s="159"/>
      <c r="J144" s="159"/>
      <c r="K144" s="159"/>
      <c r="L144" s="159"/>
      <c r="M144" s="159"/>
      <c r="N144" s="160"/>
    </row>
    <row r="145" spans="2:14">
      <c r="B145" s="164" t="s">
        <v>37</v>
      </c>
      <c r="C145" s="165"/>
      <c r="D145" s="165"/>
      <c r="E145" s="65"/>
      <c r="F145" s="165"/>
      <c r="G145" s="165"/>
      <c r="H145" s="165"/>
      <c r="I145" s="165"/>
      <c r="J145" s="165"/>
      <c r="K145" s="165"/>
      <c r="L145" s="165"/>
      <c r="M145" s="165"/>
      <c r="N145" s="166"/>
    </row>
    <row r="146" spans="2:14">
      <c r="B146" s="66" t="s">
        <v>38</v>
      </c>
      <c r="C146" s="159" t="s">
        <v>208</v>
      </c>
      <c r="D146" s="159"/>
      <c r="E146" s="63"/>
      <c r="F146" s="67" t="s">
        <v>38</v>
      </c>
      <c r="G146" s="159" t="s">
        <v>193</v>
      </c>
      <c r="H146" s="159"/>
      <c r="I146" s="159"/>
      <c r="J146" s="159"/>
      <c r="K146" s="159"/>
      <c r="L146" s="159"/>
      <c r="M146" s="159"/>
      <c r="N146" s="160"/>
    </row>
    <row r="147" spans="2:14" ht="15" thickBot="1">
      <c r="B147" s="68" t="s">
        <v>38</v>
      </c>
      <c r="C147" s="161" t="s">
        <v>207</v>
      </c>
      <c r="D147" s="161"/>
      <c r="E147" s="69"/>
      <c r="F147" s="70" t="s">
        <v>38</v>
      </c>
      <c r="G147" s="161" t="s">
        <v>194</v>
      </c>
      <c r="H147" s="161"/>
      <c r="I147" s="161"/>
      <c r="J147" s="161"/>
      <c r="K147" s="161"/>
      <c r="L147" s="161"/>
      <c r="M147" s="161"/>
      <c r="N147" s="162"/>
    </row>
    <row r="148" spans="2:14">
      <c r="B148" s="54"/>
      <c r="N148" s="58"/>
    </row>
    <row r="149" spans="2:14" ht="15" thickBot="1">
      <c r="B149" s="71" t="s">
        <v>18</v>
      </c>
      <c r="F149" s="73">
        <v>1</v>
      </c>
      <c r="G149" s="73">
        <v>2</v>
      </c>
      <c r="H149" s="73">
        <v>3</v>
      </c>
      <c r="I149" s="73">
        <v>4</v>
      </c>
      <c r="J149" s="73">
        <v>5</v>
      </c>
      <c r="K149" s="163" t="s">
        <v>19</v>
      </c>
      <c r="L149" s="163"/>
      <c r="M149" s="73" t="s">
        <v>20</v>
      </c>
      <c r="N149" s="74" t="s">
        <v>21</v>
      </c>
    </row>
    <row r="150" spans="2:14">
      <c r="B150" s="75" t="s">
        <v>22</v>
      </c>
      <c r="C150" s="157" t="str">
        <f>IF(C143&gt;"",C143&amp;" - "&amp;G143,"")</f>
        <v>Daniel Mattsson - Havikallio Leevi</v>
      </c>
      <c r="D150" s="157"/>
      <c r="E150" s="76"/>
      <c r="F150" s="77">
        <v>3</v>
      </c>
      <c r="G150" s="77">
        <v>6</v>
      </c>
      <c r="H150" s="77">
        <v>2</v>
      </c>
      <c r="I150" s="77"/>
      <c r="J150" s="78"/>
      <c r="K150" s="79">
        <f>IF(ISBLANK(F150),"",COUNTIF(F150:J150,"&gt;=0"))</f>
        <v>3</v>
      </c>
      <c r="L150" s="80">
        <f>IF(ISBLANK(F150),"",IF(LEFT(F150)="-",1,0)+IF(LEFT(G150)="-",1,0)+IF(LEFT(H150)="-",1,0)+IF(LEFT(I150)="-",1,0)+IF(LEFT(J150)="-",1,0))</f>
        <v>0</v>
      </c>
      <c r="M150" s="81">
        <f t="shared" ref="M150:M154" si="9">IF(K150=3,1,"")</f>
        <v>1</v>
      </c>
      <c r="N150" s="82" t="str">
        <f t="shared" ref="N150:N154" si="10">IF(L150=3,1,"")</f>
        <v/>
      </c>
    </row>
    <row r="151" spans="2:14">
      <c r="B151" s="75" t="s">
        <v>23</v>
      </c>
      <c r="C151" s="157" t="str">
        <f>IF(C144&gt;"",C144&amp;" - "&amp;G144,"")</f>
        <v>Alex Danielsson - Nuotila Lars</v>
      </c>
      <c r="D151" s="157"/>
      <c r="E151" s="76"/>
      <c r="F151" s="77">
        <v>6</v>
      </c>
      <c r="G151" s="77">
        <v>4</v>
      </c>
      <c r="H151" s="77">
        <v>6</v>
      </c>
      <c r="I151" s="77"/>
      <c r="J151" s="83"/>
      <c r="K151" s="67">
        <f>IF(ISBLANK(F151),"",COUNTIF(F151:J151,"&gt;=0"))</f>
        <v>3</v>
      </c>
      <c r="L151" s="84">
        <f>IF(ISBLANK(F151),"",IF(LEFT(F151)="-",1,0)+IF(LEFT(G151)="-",1,0)+IF(LEFT(H151)="-",1,0)+IF(LEFT(I151)="-",1,0)+IF(LEFT(J151)="-",1,0))</f>
        <v>0</v>
      </c>
      <c r="M151" s="85">
        <f t="shared" si="9"/>
        <v>1</v>
      </c>
      <c r="N151" s="86" t="str">
        <f t="shared" si="10"/>
        <v/>
      </c>
    </row>
    <row r="152" spans="2:14">
      <c r="B152" s="87" t="s">
        <v>39</v>
      </c>
      <c r="C152" s="88" t="str">
        <f>IF(C146&gt;"",C146&amp;" / "&amp;C147,"")</f>
        <v>Daniel Mattsson / Alex Danielsson</v>
      </c>
      <c r="D152" s="88" t="str">
        <f>IF(G146&gt;"",G146&amp;" / "&amp;G147,"")</f>
        <v>Havikallio Leevi / Nuotila Lars</v>
      </c>
      <c r="E152" s="89"/>
      <c r="F152" s="77">
        <v>7</v>
      </c>
      <c r="G152" s="77">
        <v>4</v>
      </c>
      <c r="H152" s="77">
        <v>2</v>
      </c>
      <c r="I152" s="77"/>
      <c r="J152" s="83"/>
      <c r="K152" s="67">
        <f>IF(ISBLANK(F152),"",COUNTIF(F152:J152,"&gt;=0"))</f>
        <v>3</v>
      </c>
      <c r="L152" s="84">
        <f>IF(ISBLANK(F152),"",IF(LEFT(F152)="-",1,0)+IF(LEFT(G152)="-",1,0)+IF(LEFT(H152)="-",1,0)+IF(LEFT(I152)="-",1,0)+IF(LEFT(J152)="-",1,0))</f>
        <v>0</v>
      </c>
      <c r="M152" s="85">
        <f t="shared" si="9"/>
        <v>1</v>
      </c>
      <c r="N152" s="86" t="str">
        <f t="shared" si="10"/>
        <v/>
      </c>
    </row>
    <row r="153" spans="2:14">
      <c r="B153" s="75" t="s">
        <v>25</v>
      </c>
      <c r="C153" s="157" t="str">
        <f>IF(C143&gt;"",C143&amp;" - "&amp;G144,"")</f>
        <v>Daniel Mattsson - Nuotila Lars</v>
      </c>
      <c r="D153" s="157"/>
      <c r="E153" s="76"/>
      <c r="F153" s="77"/>
      <c r="G153" s="77"/>
      <c r="H153" s="77"/>
      <c r="I153" s="77"/>
      <c r="J153" s="83"/>
      <c r="K153" s="67" t="str">
        <f>IF(ISBLANK(F153),"",COUNTIF(F153:J153,"&gt;=0"))</f>
        <v/>
      </c>
      <c r="L153" s="84" t="str">
        <f>IF(ISBLANK(F153),"",IF(LEFT(F153)="-",1,0)+IF(LEFT(G153)="-",1,0)+IF(LEFT(H153)="-",1,0)+IF(LEFT(I153)="-",1,0)+IF(LEFT(J153)="-",1,0))</f>
        <v/>
      </c>
      <c r="M153" s="85" t="str">
        <f t="shared" si="9"/>
        <v/>
      </c>
      <c r="N153" s="86" t="str">
        <f t="shared" si="10"/>
        <v/>
      </c>
    </row>
    <row r="154" spans="2:14" ht="15" thickBot="1">
      <c r="B154" s="75" t="s">
        <v>26</v>
      </c>
      <c r="C154" s="157" t="str">
        <f>IF(C144&gt;"",C144&amp;" - "&amp;G143,"")</f>
        <v>Alex Danielsson - Havikallio Leevi</v>
      </c>
      <c r="D154" s="157"/>
      <c r="E154" s="76"/>
      <c r="F154" s="77"/>
      <c r="G154" s="77"/>
      <c r="H154" s="77"/>
      <c r="I154" s="77"/>
      <c r="J154" s="83"/>
      <c r="K154" s="70" t="str">
        <f>IF(ISBLANK(F154),"",COUNTIF(F154:J154,"&gt;=0"))</f>
        <v/>
      </c>
      <c r="L154" s="90" t="str">
        <f>IF(ISBLANK(F154),"",IF(LEFT(F154)="-",1,0)+IF(LEFT(G154)="-",1,0)+IF(LEFT(H154)="-",1,0)+IF(LEFT(I154)="-",1,0)+IF(LEFT(J154)="-",1,0))</f>
        <v/>
      </c>
      <c r="M154" s="91" t="str">
        <f t="shared" si="9"/>
        <v/>
      </c>
      <c r="N154" s="92" t="str">
        <f t="shared" si="10"/>
        <v/>
      </c>
    </row>
    <row r="155" spans="2:14" ht="18.600000000000001" thickBot="1">
      <c r="B155" s="54"/>
      <c r="F155" s="102"/>
      <c r="G155" s="102"/>
      <c r="H155" s="102"/>
      <c r="I155" s="158" t="s">
        <v>27</v>
      </c>
      <c r="J155" s="158"/>
      <c r="K155" s="94">
        <f>COUNTIF(K150:K154,"=3")</f>
        <v>3</v>
      </c>
      <c r="L155" s="95">
        <f>COUNTIF(L150:L154,"=3")</f>
        <v>0</v>
      </c>
      <c r="M155" s="96">
        <f>SUM(M150:M154)</f>
        <v>3</v>
      </c>
      <c r="N155" s="97">
        <f>SUM(N150:N154)</f>
        <v>0</v>
      </c>
    </row>
    <row r="156" spans="2:14">
      <c r="B156" s="98" t="s">
        <v>28</v>
      </c>
      <c r="N156" s="58"/>
    </row>
    <row r="157" spans="2:14">
      <c r="B157" s="99" t="s">
        <v>29</v>
      </c>
      <c r="D157" s="100" t="s">
        <v>30</v>
      </c>
      <c r="F157" s="100" t="s">
        <v>31</v>
      </c>
      <c r="G157" s="100"/>
      <c r="H157" s="101"/>
      <c r="J157" s="151" t="s">
        <v>32</v>
      </c>
      <c r="K157" s="151"/>
      <c r="L157" s="151"/>
      <c r="M157" s="151"/>
      <c r="N157" s="152"/>
    </row>
    <row r="158" spans="2:14" ht="21.6" thickBot="1">
      <c r="B158" s="153"/>
      <c r="C158" s="154"/>
      <c r="D158" s="154"/>
      <c r="E158" s="102"/>
      <c r="F158" s="154"/>
      <c r="G158" s="154"/>
      <c r="H158" s="154"/>
      <c r="I158" s="154"/>
      <c r="J158" s="155" t="str">
        <f>IF(M155=3,C142,IF(N155=3,G142,""))</f>
        <v>HIK</v>
      </c>
      <c r="K158" s="155"/>
      <c r="L158" s="155"/>
      <c r="M158" s="155"/>
      <c r="N158" s="156"/>
    </row>
    <row r="159" spans="2:14">
      <c r="B159" s="103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5"/>
    </row>
    <row r="166" spans="2:14">
      <c r="B166" s="49"/>
      <c r="C166" s="50"/>
      <c r="D166" s="50"/>
      <c r="E166" s="50"/>
      <c r="F166" s="51"/>
      <c r="G166" s="52" t="s">
        <v>0</v>
      </c>
      <c r="H166" s="53"/>
      <c r="I166" s="167" t="s">
        <v>40</v>
      </c>
      <c r="J166" s="168"/>
      <c r="K166" s="168"/>
      <c r="L166" s="168"/>
      <c r="M166" s="168"/>
      <c r="N166" s="169"/>
    </row>
    <row r="167" spans="2:14">
      <c r="B167" s="54"/>
      <c r="C167" s="10" t="s">
        <v>2</v>
      </c>
      <c r="D167" s="10"/>
      <c r="F167" s="5"/>
      <c r="G167" s="52" t="s">
        <v>3</v>
      </c>
      <c r="H167" s="55"/>
      <c r="I167" s="167" t="s">
        <v>4</v>
      </c>
      <c r="J167" s="168"/>
      <c r="K167" s="168"/>
      <c r="L167" s="168"/>
      <c r="M167" s="168"/>
      <c r="N167" s="169"/>
    </row>
    <row r="168" spans="2:14" ht="15.6">
      <c r="B168" s="54"/>
      <c r="C168" s="56" t="s">
        <v>34</v>
      </c>
      <c r="D168" s="56"/>
      <c r="F168" s="5"/>
      <c r="G168" s="52" t="s">
        <v>5</v>
      </c>
      <c r="H168" s="55"/>
      <c r="I168" s="167" t="s">
        <v>6</v>
      </c>
      <c r="J168" s="168"/>
      <c r="K168" s="168"/>
      <c r="L168" s="168"/>
      <c r="M168" s="168"/>
      <c r="N168" s="169"/>
    </row>
    <row r="169" spans="2:14" ht="15.6">
      <c r="B169" s="54"/>
      <c r="C169" t="s">
        <v>35</v>
      </c>
      <c r="D169" s="56"/>
      <c r="F169" s="5"/>
      <c r="G169" s="52" t="s">
        <v>36</v>
      </c>
      <c r="H169" s="55"/>
      <c r="I169" s="168">
        <v>44695</v>
      </c>
      <c r="J169" s="168"/>
      <c r="K169" s="168"/>
      <c r="L169" s="168"/>
      <c r="M169" s="168"/>
      <c r="N169" s="169"/>
    </row>
    <row r="170" spans="2:14" ht="15" thickBot="1">
      <c r="B170" s="54"/>
      <c r="N170" s="58"/>
    </row>
    <row r="171" spans="2:14">
      <c r="B171" s="59" t="s">
        <v>10</v>
      </c>
      <c r="C171" s="170" t="s">
        <v>55</v>
      </c>
      <c r="D171" s="170"/>
      <c r="E171" s="60"/>
      <c r="F171" s="61" t="s">
        <v>11</v>
      </c>
      <c r="G171" s="170" t="s">
        <v>58</v>
      </c>
      <c r="H171" s="170"/>
      <c r="I171" s="170"/>
      <c r="J171" s="170"/>
      <c r="K171" s="170"/>
      <c r="L171" s="170"/>
      <c r="M171" s="170"/>
      <c r="N171" s="171"/>
    </row>
    <row r="172" spans="2:14">
      <c r="B172" s="62" t="s">
        <v>12</v>
      </c>
      <c r="C172" s="159" t="s">
        <v>211</v>
      </c>
      <c r="D172" s="159"/>
      <c r="E172" s="63"/>
      <c r="F172" s="64" t="s">
        <v>13</v>
      </c>
      <c r="G172" s="159" t="s">
        <v>200</v>
      </c>
      <c r="H172" s="159"/>
      <c r="I172" s="159"/>
      <c r="J172" s="159"/>
      <c r="K172" s="159"/>
      <c r="L172" s="159"/>
      <c r="M172" s="159"/>
      <c r="N172" s="160"/>
    </row>
    <row r="173" spans="2:14">
      <c r="B173" s="62" t="s">
        <v>14</v>
      </c>
      <c r="C173" s="159" t="s">
        <v>202</v>
      </c>
      <c r="D173" s="159"/>
      <c r="E173" s="63"/>
      <c r="F173" s="64" t="s">
        <v>15</v>
      </c>
      <c r="G173" s="159" t="s">
        <v>201</v>
      </c>
      <c r="H173" s="159"/>
      <c r="I173" s="159"/>
      <c r="J173" s="159"/>
      <c r="K173" s="159"/>
      <c r="L173" s="159"/>
      <c r="M173" s="159"/>
      <c r="N173" s="160"/>
    </row>
    <row r="174" spans="2:14">
      <c r="B174" s="164" t="s">
        <v>37</v>
      </c>
      <c r="C174" s="165"/>
      <c r="D174" s="165"/>
      <c r="E174" s="65"/>
      <c r="F174" s="165" t="s">
        <v>37</v>
      </c>
      <c r="G174" s="165"/>
      <c r="H174" s="165"/>
      <c r="I174" s="165"/>
      <c r="J174" s="165"/>
      <c r="K174" s="165"/>
      <c r="L174" s="165"/>
      <c r="M174" s="165"/>
      <c r="N174" s="166"/>
    </row>
    <row r="175" spans="2:14">
      <c r="B175" s="66" t="s">
        <v>38</v>
      </c>
      <c r="C175" s="159" t="s">
        <v>211</v>
      </c>
      <c r="D175" s="159"/>
      <c r="E175" s="63"/>
      <c r="F175" s="67" t="s">
        <v>38</v>
      </c>
      <c r="G175" s="159" t="s">
        <v>200</v>
      </c>
      <c r="H175" s="159"/>
      <c r="I175" s="159"/>
      <c r="J175" s="159"/>
      <c r="K175" s="159"/>
      <c r="L175" s="159"/>
      <c r="M175" s="159"/>
      <c r="N175" s="160"/>
    </row>
    <row r="176" spans="2:14" ht="15" thickBot="1">
      <c r="B176" s="68" t="s">
        <v>38</v>
      </c>
      <c r="C176" s="161" t="s">
        <v>202</v>
      </c>
      <c r="D176" s="161"/>
      <c r="E176" s="69"/>
      <c r="F176" s="70" t="s">
        <v>38</v>
      </c>
      <c r="G176" s="161" t="s">
        <v>201</v>
      </c>
      <c r="H176" s="161"/>
      <c r="I176" s="161"/>
      <c r="J176" s="161"/>
      <c r="K176" s="161"/>
      <c r="L176" s="161"/>
      <c r="M176" s="161"/>
      <c r="N176" s="162"/>
    </row>
    <row r="177" spans="2:14">
      <c r="B177" s="54"/>
      <c r="N177" s="58"/>
    </row>
    <row r="178" spans="2:14" ht="15" thickBot="1">
      <c r="B178" s="71" t="s">
        <v>18</v>
      </c>
      <c r="F178" s="73">
        <v>1</v>
      </c>
      <c r="G178" s="73">
        <v>2</v>
      </c>
      <c r="H178" s="73">
        <v>3</v>
      </c>
      <c r="I178" s="73">
        <v>4</v>
      </c>
      <c r="J178" s="73">
        <v>5</v>
      </c>
      <c r="K178" s="163" t="s">
        <v>19</v>
      </c>
      <c r="L178" s="163"/>
      <c r="M178" s="73" t="s">
        <v>20</v>
      </c>
      <c r="N178" s="74" t="s">
        <v>21</v>
      </c>
    </row>
    <row r="179" spans="2:14">
      <c r="B179" s="75" t="s">
        <v>22</v>
      </c>
      <c r="C179" s="157" t="str">
        <f>IF(C172&gt;"",C172&amp;" - "&amp;G172,"")</f>
        <v>Lars-Wilmer Stråhlman - Iiro Hyttinen</v>
      </c>
      <c r="D179" s="157"/>
      <c r="E179" s="76"/>
      <c r="F179" s="77">
        <v>8</v>
      </c>
      <c r="G179" s="77">
        <v>5</v>
      </c>
      <c r="H179" s="77">
        <v>7</v>
      </c>
      <c r="I179" s="77"/>
      <c r="J179" s="78"/>
      <c r="K179" s="79">
        <f>IF(ISBLANK(F179),"",COUNTIF(F179:J179,"&gt;=0"))</f>
        <v>3</v>
      </c>
      <c r="L179" s="80">
        <f>IF(ISBLANK(F179),"",IF(LEFT(F179)="-",1,0)+IF(LEFT(G179)="-",1,0)+IF(LEFT(H179)="-",1,0)+IF(LEFT(I179)="-",1,0)+IF(LEFT(J179)="-",1,0))</f>
        <v>0</v>
      </c>
      <c r="M179" s="81">
        <f t="shared" ref="M179:M183" si="11">IF(K179=3,1,"")</f>
        <v>1</v>
      </c>
      <c r="N179" s="82" t="str">
        <f t="shared" ref="N179:N183" si="12">IF(L179=3,1,"")</f>
        <v/>
      </c>
    </row>
    <row r="180" spans="2:14">
      <c r="B180" s="75" t="s">
        <v>23</v>
      </c>
      <c r="C180" s="157" t="str">
        <f>IF(C173&gt;"",C173&amp;" - "&amp;G173,"")</f>
        <v>Leo Klemets - Miska Ojanen</v>
      </c>
      <c r="D180" s="157"/>
      <c r="E180" s="76"/>
      <c r="F180" s="77">
        <v>-7</v>
      </c>
      <c r="G180" s="77">
        <v>-5</v>
      </c>
      <c r="H180" s="77">
        <v>-8</v>
      </c>
      <c r="I180" s="77"/>
      <c r="J180" s="83"/>
      <c r="K180" s="67">
        <f>IF(ISBLANK(F180),"",COUNTIF(F180:J180,"&gt;=0"))</f>
        <v>0</v>
      </c>
      <c r="L180" s="84">
        <f>IF(ISBLANK(F180),"",IF(LEFT(F180)="-",1,0)+IF(LEFT(G180)="-",1,0)+IF(LEFT(H180)="-",1,0)+IF(LEFT(I180)="-",1,0)+IF(LEFT(J180)="-",1,0))</f>
        <v>3</v>
      </c>
      <c r="M180" s="85" t="str">
        <f t="shared" si="11"/>
        <v/>
      </c>
      <c r="N180" s="86">
        <f t="shared" si="12"/>
        <v>1</v>
      </c>
    </row>
    <row r="181" spans="2:14">
      <c r="B181" s="87" t="s">
        <v>39</v>
      </c>
      <c r="C181" s="88" t="str">
        <f>IF(C175&gt;"",C175&amp;" / "&amp;C176,"")</f>
        <v>Lars-Wilmer Stråhlman / Leo Klemets</v>
      </c>
      <c r="D181" s="88" t="str">
        <f>IF(G175&gt;"",G175&amp;" / "&amp;G176,"")</f>
        <v>Iiro Hyttinen / Miska Ojanen</v>
      </c>
      <c r="E181" s="89"/>
      <c r="F181" s="77">
        <v>4</v>
      </c>
      <c r="G181" s="77">
        <v>2</v>
      </c>
      <c r="H181" s="77">
        <v>6</v>
      </c>
      <c r="I181" s="77"/>
      <c r="J181" s="83"/>
      <c r="K181" s="67">
        <f>IF(ISBLANK(F181),"",COUNTIF(F181:J181,"&gt;=0"))</f>
        <v>3</v>
      </c>
      <c r="L181" s="84">
        <f>IF(ISBLANK(F181),"",IF(LEFT(F181)="-",1,0)+IF(LEFT(G181)="-",1,0)+IF(LEFT(H181)="-",1,0)+IF(LEFT(I181)="-",1,0)+IF(LEFT(J181)="-",1,0))</f>
        <v>0</v>
      </c>
      <c r="M181" s="85">
        <f t="shared" si="11"/>
        <v>1</v>
      </c>
      <c r="N181" s="86" t="str">
        <f t="shared" si="12"/>
        <v/>
      </c>
    </row>
    <row r="182" spans="2:14">
      <c r="B182" s="75" t="s">
        <v>25</v>
      </c>
      <c r="C182" s="157" t="str">
        <f>IF(C172&gt;"",C172&amp;" - "&amp;G173,"")</f>
        <v>Lars-Wilmer Stråhlman - Miska Ojanen</v>
      </c>
      <c r="D182" s="157"/>
      <c r="E182" s="76"/>
      <c r="F182" s="77">
        <v>-13</v>
      </c>
      <c r="G182" s="77">
        <v>-9</v>
      </c>
      <c r="H182" s="77">
        <v>-5</v>
      </c>
      <c r="I182" s="77"/>
      <c r="J182" s="83"/>
      <c r="K182" s="67">
        <f>IF(ISBLANK(F182),"",COUNTIF(F182:J182,"&gt;=0"))</f>
        <v>0</v>
      </c>
      <c r="L182" s="84">
        <f>IF(ISBLANK(F182),"",IF(LEFT(F182)="-",1,0)+IF(LEFT(G182)="-",1,0)+IF(LEFT(H182)="-",1,0)+IF(LEFT(I182)="-",1,0)+IF(LEFT(J182)="-",1,0))</f>
        <v>3</v>
      </c>
      <c r="M182" s="85" t="str">
        <f t="shared" si="11"/>
        <v/>
      </c>
      <c r="N182" s="86">
        <f t="shared" si="12"/>
        <v>1</v>
      </c>
    </row>
    <row r="183" spans="2:14" ht="15" thickBot="1">
      <c r="B183" s="75" t="s">
        <v>26</v>
      </c>
      <c r="C183" s="157" t="str">
        <f>IF(C173&gt;"",C173&amp;" - "&amp;G172,"")</f>
        <v>Leo Klemets - Iiro Hyttinen</v>
      </c>
      <c r="D183" s="157"/>
      <c r="E183" s="76"/>
      <c r="F183" s="77">
        <v>-6</v>
      </c>
      <c r="G183" s="77">
        <v>4</v>
      </c>
      <c r="H183" s="77">
        <v>7</v>
      </c>
      <c r="I183" s="77">
        <v>-6</v>
      </c>
      <c r="J183" s="83">
        <v>-7</v>
      </c>
      <c r="K183" s="70">
        <f>IF(ISBLANK(F183),"",COUNTIF(F183:J183,"&gt;=0"))</f>
        <v>2</v>
      </c>
      <c r="L183" s="90">
        <f>IF(ISBLANK(F183),"",IF(LEFT(F183)="-",1,0)+IF(LEFT(G183)="-",1,0)+IF(LEFT(H183)="-",1,0)+IF(LEFT(I183)="-",1,0)+IF(LEFT(J183)="-",1,0))</f>
        <v>3</v>
      </c>
      <c r="M183" s="91" t="str">
        <f t="shared" si="11"/>
        <v/>
      </c>
      <c r="N183" s="92">
        <f t="shared" si="12"/>
        <v>1</v>
      </c>
    </row>
    <row r="184" spans="2:14" ht="18.600000000000001" thickBot="1">
      <c r="B184" s="54"/>
      <c r="F184" s="102"/>
      <c r="G184" s="102"/>
      <c r="H184" s="102"/>
      <c r="I184" s="158" t="s">
        <v>27</v>
      </c>
      <c r="J184" s="158"/>
      <c r="K184" s="94">
        <f>COUNTIF(K179:K183,"=3")</f>
        <v>2</v>
      </c>
      <c r="L184" s="95">
        <f>COUNTIF(L179:L183,"=3")</f>
        <v>3</v>
      </c>
      <c r="M184" s="96">
        <f>SUM(M179:M183)</f>
        <v>2</v>
      </c>
      <c r="N184" s="97">
        <f>SUM(N179:N183)</f>
        <v>3</v>
      </c>
    </row>
    <row r="185" spans="2:14">
      <c r="B185" s="98" t="s">
        <v>28</v>
      </c>
      <c r="N185" s="58"/>
    </row>
    <row r="186" spans="2:14">
      <c r="B186" s="99" t="s">
        <v>29</v>
      </c>
      <c r="D186" s="100" t="s">
        <v>30</v>
      </c>
      <c r="F186" s="100" t="s">
        <v>31</v>
      </c>
      <c r="G186" s="100"/>
      <c r="H186" s="101"/>
      <c r="J186" s="151" t="s">
        <v>32</v>
      </c>
      <c r="K186" s="151"/>
      <c r="L186" s="151"/>
      <c r="M186" s="151"/>
      <c r="N186" s="152"/>
    </row>
    <row r="187" spans="2:14" ht="21.6" thickBot="1">
      <c r="B187" s="153"/>
      <c r="C187" s="154"/>
      <c r="D187" s="154"/>
      <c r="E187" s="102"/>
      <c r="F187" s="154"/>
      <c r="G187" s="154"/>
      <c r="H187" s="154"/>
      <c r="I187" s="154"/>
      <c r="J187" s="155" t="str">
        <f>IF(M184=3,C171,IF(N184=3,G171,""))</f>
        <v>OPT-86 4</v>
      </c>
      <c r="K187" s="155"/>
      <c r="L187" s="155"/>
      <c r="M187" s="155"/>
      <c r="N187" s="156"/>
    </row>
    <row r="188" spans="2:14">
      <c r="B188" s="103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5"/>
    </row>
    <row r="193" spans="2:14">
      <c r="B193" s="49"/>
      <c r="C193" s="50"/>
      <c r="D193" s="50"/>
      <c r="E193" s="50"/>
      <c r="F193" s="51"/>
      <c r="G193" s="52" t="s">
        <v>0</v>
      </c>
      <c r="H193" s="53"/>
      <c r="I193" s="167" t="s">
        <v>40</v>
      </c>
      <c r="J193" s="168"/>
      <c r="K193" s="168"/>
      <c r="L193" s="168"/>
      <c r="M193" s="168"/>
      <c r="N193" s="169"/>
    </row>
    <row r="194" spans="2:14">
      <c r="B194" s="54"/>
      <c r="C194" s="10" t="s">
        <v>2</v>
      </c>
      <c r="D194" s="10"/>
      <c r="F194" s="5"/>
      <c r="G194" s="52" t="s">
        <v>3</v>
      </c>
      <c r="H194" s="55"/>
      <c r="I194" s="167" t="s">
        <v>4</v>
      </c>
      <c r="J194" s="168"/>
      <c r="K194" s="168"/>
      <c r="L194" s="168"/>
      <c r="M194" s="168"/>
      <c r="N194" s="169"/>
    </row>
    <row r="195" spans="2:14" ht="15.6">
      <c r="B195" s="54"/>
      <c r="C195" s="56" t="s">
        <v>34</v>
      </c>
      <c r="D195" s="56"/>
      <c r="F195" s="5"/>
      <c r="G195" s="52" t="s">
        <v>5</v>
      </c>
      <c r="H195" s="55"/>
      <c r="I195" s="167" t="s">
        <v>6</v>
      </c>
      <c r="J195" s="168"/>
      <c r="K195" s="168"/>
      <c r="L195" s="168"/>
      <c r="M195" s="168"/>
      <c r="N195" s="169"/>
    </row>
    <row r="196" spans="2:14" ht="15.6">
      <c r="B196" s="54"/>
      <c r="C196" t="s">
        <v>35</v>
      </c>
      <c r="D196" s="56"/>
      <c r="F196" s="5"/>
      <c r="G196" s="52" t="s">
        <v>36</v>
      </c>
      <c r="H196" s="55"/>
      <c r="I196" s="168">
        <v>44695</v>
      </c>
      <c r="J196" s="168"/>
      <c r="K196" s="168"/>
      <c r="L196" s="168"/>
      <c r="M196" s="168"/>
      <c r="N196" s="169"/>
    </row>
    <row r="197" spans="2:14" ht="15" thickBot="1">
      <c r="B197" s="54"/>
      <c r="N197" s="58"/>
    </row>
    <row r="198" spans="2:14">
      <c r="B198" s="59" t="s">
        <v>10</v>
      </c>
      <c r="C198" s="170" t="s">
        <v>81</v>
      </c>
      <c r="D198" s="170"/>
      <c r="E198" s="60"/>
      <c r="F198" s="61" t="s">
        <v>11</v>
      </c>
      <c r="G198" s="170" t="s">
        <v>86</v>
      </c>
      <c r="H198" s="170"/>
      <c r="I198" s="170"/>
      <c r="J198" s="170"/>
      <c r="K198" s="170"/>
      <c r="L198" s="170"/>
      <c r="M198" s="170"/>
      <c r="N198" s="171"/>
    </row>
    <row r="199" spans="2:14">
      <c r="B199" s="62" t="s">
        <v>12</v>
      </c>
      <c r="C199" s="159" t="s">
        <v>195</v>
      </c>
      <c r="D199" s="159"/>
      <c r="E199" s="63"/>
      <c r="F199" s="64" t="s">
        <v>13</v>
      </c>
      <c r="G199" s="159" t="s">
        <v>213</v>
      </c>
      <c r="H199" s="159"/>
      <c r="I199" s="159"/>
      <c r="J199" s="159"/>
      <c r="K199" s="159"/>
      <c r="L199" s="159"/>
      <c r="M199" s="159"/>
      <c r="N199" s="160"/>
    </row>
    <row r="200" spans="2:14">
      <c r="B200" s="62" t="s">
        <v>14</v>
      </c>
      <c r="C200" s="159" t="s">
        <v>192</v>
      </c>
      <c r="D200" s="159"/>
      <c r="E200" s="63"/>
      <c r="F200" s="64" t="s">
        <v>15</v>
      </c>
      <c r="G200" s="159" t="s">
        <v>209</v>
      </c>
      <c r="H200" s="159"/>
      <c r="I200" s="159"/>
      <c r="J200" s="159"/>
      <c r="K200" s="159"/>
      <c r="L200" s="159"/>
      <c r="M200" s="159"/>
      <c r="N200" s="160"/>
    </row>
    <row r="201" spans="2:14">
      <c r="B201" s="164" t="s">
        <v>37</v>
      </c>
      <c r="C201" s="165"/>
      <c r="D201" s="165"/>
      <c r="E201" s="65"/>
      <c r="F201" s="165" t="s">
        <v>37</v>
      </c>
      <c r="G201" s="165"/>
      <c r="H201" s="165"/>
      <c r="I201" s="165"/>
      <c r="J201" s="165"/>
      <c r="K201" s="165"/>
      <c r="L201" s="165"/>
      <c r="M201" s="165"/>
      <c r="N201" s="166"/>
    </row>
    <row r="202" spans="2:14">
      <c r="B202" s="66" t="s">
        <v>38</v>
      </c>
      <c r="C202" s="159" t="s">
        <v>195</v>
      </c>
      <c r="D202" s="159"/>
      <c r="E202" s="63"/>
      <c r="F202" s="67" t="s">
        <v>38</v>
      </c>
      <c r="G202" s="159" t="s">
        <v>213</v>
      </c>
      <c r="H202" s="159"/>
      <c r="I202" s="159"/>
      <c r="J202" s="159"/>
      <c r="K202" s="159"/>
      <c r="L202" s="159"/>
      <c r="M202" s="159"/>
      <c r="N202" s="160"/>
    </row>
    <row r="203" spans="2:14" ht="15" thickBot="1">
      <c r="B203" s="68" t="s">
        <v>38</v>
      </c>
      <c r="C203" s="161" t="s">
        <v>192</v>
      </c>
      <c r="D203" s="161"/>
      <c r="E203" s="69"/>
      <c r="F203" s="70" t="s">
        <v>38</v>
      </c>
      <c r="G203" s="161" t="s">
        <v>209</v>
      </c>
      <c r="H203" s="161"/>
      <c r="I203" s="161"/>
      <c r="J203" s="161"/>
      <c r="K203" s="161"/>
      <c r="L203" s="161"/>
      <c r="M203" s="161"/>
      <c r="N203" s="162"/>
    </row>
    <row r="204" spans="2:14">
      <c r="B204" s="54"/>
      <c r="N204" s="58"/>
    </row>
    <row r="205" spans="2:14" ht="15" thickBot="1">
      <c r="B205" s="71" t="s">
        <v>18</v>
      </c>
      <c r="F205" s="73">
        <v>1</v>
      </c>
      <c r="G205" s="73">
        <v>2</v>
      </c>
      <c r="H205" s="73">
        <v>3</v>
      </c>
      <c r="I205" s="73">
        <v>4</v>
      </c>
      <c r="J205" s="73">
        <v>5</v>
      </c>
      <c r="K205" s="163" t="s">
        <v>19</v>
      </c>
      <c r="L205" s="163"/>
      <c r="M205" s="73" t="s">
        <v>20</v>
      </c>
      <c r="N205" s="74" t="s">
        <v>21</v>
      </c>
    </row>
    <row r="206" spans="2:14">
      <c r="B206" s="75" t="s">
        <v>22</v>
      </c>
      <c r="C206" s="157" t="str">
        <f>IF(C199&gt;"",C199&amp;" - "&amp;G199,"")</f>
        <v>Kaarlo Lampinen - Joel Koivumäki</v>
      </c>
      <c r="D206" s="157"/>
      <c r="E206" s="76"/>
      <c r="F206" s="77">
        <v>5</v>
      </c>
      <c r="G206" s="77">
        <v>5</v>
      </c>
      <c r="H206" s="77">
        <v>5</v>
      </c>
      <c r="I206" s="77"/>
      <c r="J206" s="78"/>
      <c r="K206" s="79">
        <f>IF(ISBLANK(F206),"",COUNTIF(F206:J206,"&gt;=0"))</f>
        <v>3</v>
      </c>
      <c r="L206" s="80">
        <f>IF(ISBLANK(F206),"",IF(LEFT(F206)="-",1,0)+IF(LEFT(G206)="-",1,0)+IF(LEFT(H206)="-",1,0)+IF(LEFT(I206)="-",1,0)+IF(LEFT(J206)="-",1,0))</f>
        <v>0</v>
      </c>
      <c r="M206" s="81">
        <f t="shared" ref="M206:M210" si="13">IF(K206=3,1,"")</f>
        <v>1</v>
      </c>
      <c r="N206" s="82" t="str">
        <f t="shared" ref="N206:N210" si="14">IF(L206=3,1,"")</f>
        <v/>
      </c>
    </row>
    <row r="207" spans="2:14">
      <c r="B207" s="75" t="s">
        <v>23</v>
      </c>
      <c r="C207" s="157" t="str">
        <f>IF(C200&gt;"",C200&amp;" - "&amp;G200,"")</f>
        <v>Konsta Niemelä - Niko Lehtosaari</v>
      </c>
      <c r="D207" s="157"/>
      <c r="E207" s="76"/>
      <c r="F207" s="77">
        <v>-9</v>
      </c>
      <c r="G207" s="77">
        <v>8</v>
      </c>
      <c r="H207" s="77">
        <v>-8</v>
      </c>
      <c r="I207" s="77">
        <v>11</v>
      </c>
      <c r="J207" s="83">
        <v>3</v>
      </c>
      <c r="K207" s="67">
        <f>IF(ISBLANK(F207),"",COUNTIF(F207:J207,"&gt;=0"))</f>
        <v>3</v>
      </c>
      <c r="L207" s="84">
        <f>IF(ISBLANK(F207),"",IF(LEFT(F207)="-",1,0)+IF(LEFT(G207)="-",1,0)+IF(LEFT(H207)="-",1,0)+IF(LEFT(I207)="-",1,0)+IF(LEFT(J207)="-",1,0))</f>
        <v>2</v>
      </c>
      <c r="M207" s="85">
        <f t="shared" si="13"/>
        <v>1</v>
      </c>
      <c r="N207" s="86" t="str">
        <f t="shared" si="14"/>
        <v/>
      </c>
    </row>
    <row r="208" spans="2:14">
      <c r="B208" s="87" t="s">
        <v>39</v>
      </c>
      <c r="C208" s="88" t="str">
        <f>IF(C202&gt;"",C202&amp;" / "&amp;C203,"")</f>
        <v>Kaarlo Lampinen / Konsta Niemelä</v>
      </c>
      <c r="D208" s="88" t="str">
        <f>IF(G202&gt;"",G202&amp;" / "&amp;G203,"")</f>
        <v>Joel Koivumäki / Niko Lehtosaari</v>
      </c>
      <c r="E208" s="89"/>
      <c r="F208" s="77">
        <v>4</v>
      </c>
      <c r="G208" s="77">
        <v>4</v>
      </c>
      <c r="H208" s="77">
        <v>9</v>
      </c>
      <c r="I208" s="77"/>
      <c r="J208" s="83"/>
      <c r="K208" s="67">
        <f>IF(ISBLANK(F208),"",COUNTIF(F208:J208,"&gt;=0"))</f>
        <v>3</v>
      </c>
      <c r="L208" s="84">
        <f>IF(ISBLANK(F208),"",IF(LEFT(F208)="-",1,0)+IF(LEFT(G208)="-",1,0)+IF(LEFT(H208)="-",1,0)+IF(LEFT(I208)="-",1,0)+IF(LEFT(J208)="-",1,0))</f>
        <v>0</v>
      </c>
      <c r="M208" s="85">
        <f t="shared" si="13"/>
        <v>1</v>
      </c>
      <c r="N208" s="86" t="str">
        <f t="shared" si="14"/>
        <v/>
      </c>
    </row>
    <row r="209" spans="2:14">
      <c r="B209" s="75" t="s">
        <v>25</v>
      </c>
      <c r="C209" s="157" t="str">
        <f>IF(C199&gt;"",C199&amp;" - "&amp;G200,"")</f>
        <v>Kaarlo Lampinen - Niko Lehtosaari</v>
      </c>
      <c r="D209" s="157"/>
      <c r="E209" s="76"/>
      <c r="F209" s="77"/>
      <c r="G209" s="77"/>
      <c r="H209" s="77"/>
      <c r="I209" s="77"/>
      <c r="J209" s="83"/>
      <c r="K209" s="67" t="str">
        <f>IF(ISBLANK(F209),"",COUNTIF(F209:J209,"&gt;=0"))</f>
        <v/>
      </c>
      <c r="L209" s="84" t="str">
        <f>IF(ISBLANK(F209),"",IF(LEFT(F209)="-",1,0)+IF(LEFT(G209)="-",1,0)+IF(LEFT(H209)="-",1,0)+IF(LEFT(I209)="-",1,0)+IF(LEFT(J209)="-",1,0))</f>
        <v/>
      </c>
      <c r="M209" s="85" t="str">
        <f t="shared" si="13"/>
        <v/>
      </c>
      <c r="N209" s="86" t="str">
        <f t="shared" si="14"/>
        <v/>
      </c>
    </row>
    <row r="210" spans="2:14" ht="15" thickBot="1">
      <c r="B210" s="75" t="s">
        <v>26</v>
      </c>
      <c r="C210" s="157" t="str">
        <f>IF(C200&gt;"",C200&amp;" - "&amp;G199,"")</f>
        <v>Konsta Niemelä - Joel Koivumäki</v>
      </c>
      <c r="D210" s="157"/>
      <c r="E210" s="76"/>
      <c r="F210" s="77"/>
      <c r="G210" s="77"/>
      <c r="H210" s="77"/>
      <c r="I210" s="77"/>
      <c r="J210" s="83"/>
      <c r="K210" s="70" t="str">
        <f>IF(ISBLANK(F210),"",COUNTIF(F210:J210,"&gt;=0"))</f>
        <v/>
      </c>
      <c r="L210" s="90" t="str">
        <f>IF(ISBLANK(F210),"",IF(LEFT(F210)="-",1,0)+IF(LEFT(G210)="-",1,0)+IF(LEFT(H210)="-",1,0)+IF(LEFT(I210)="-",1,0)+IF(LEFT(J210)="-",1,0))</f>
        <v/>
      </c>
      <c r="M210" s="91" t="str">
        <f t="shared" si="13"/>
        <v/>
      </c>
      <c r="N210" s="92" t="str">
        <f t="shared" si="14"/>
        <v/>
      </c>
    </row>
    <row r="211" spans="2:14" ht="18.600000000000001" thickBot="1">
      <c r="B211" s="54"/>
      <c r="F211" s="102"/>
      <c r="G211" s="102"/>
      <c r="H211" s="102"/>
      <c r="I211" s="158" t="s">
        <v>27</v>
      </c>
      <c r="J211" s="158"/>
      <c r="K211" s="94">
        <f>COUNTIF(K206:K210,"=3")</f>
        <v>3</v>
      </c>
      <c r="L211" s="95">
        <f>COUNTIF(L206:L210,"=3")</f>
        <v>0</v>
      </c>
      <c r="M211" s="96">
        <f>SUM(M206:M210)</f>
        <v>3</v>
      </c>
      <c r="N211" s="97">
        <f>SUM(N206:N210)</f>
        <v>0</v>
      </c>
    </row>
    <row r="212" spans="2:14">
      <c r="B212" s="98" t="s">
        <v>28</v>
      </c>
      <c r="N212" s="58"/>
    </row>
    <row r="213" spans="2:14">
      <c r="B213" s="99" t="s">
        <v>29</v>
      </c>
      <c r="D213" s="100" t="s">
        <v>30</v>
      </c>
      <c r="F213" s="100" t="s">
        <v>31</v>
      </c>
      <c r="G213" s="100"/>
      <c r="H213" s="101"/>
      <c r="J213" s="151" t="s">
        <v>32</v>
      </c>
      <c r="K213" s="151"/>
      <c r="L213" s="151"/>
      <c r="M213" s="151"/>
      <c r="N213" s="152"/>
    </row>
    <row r="214" spans="2:14" ht="21.6" thickBot="1">
      <c r="B214" s="153"/>
      <c r="C214" s="154"/>
      <c r="D214" s="154"/>
      <c r="E214" s="102"/>
      <c r="F214" s="154"/>
      <c r="G214" s="154"/>
      <c r="H214" s="154"/>
      <c r="I214" s="154"/>
      <c r="J214" s="155" t="str">
        <f>IF(M211=3,C198,IF(N211=3,G198,""))</f>
        <v>OPT-86 2</v>
      </c>
      <c r="K214" s="155"/>
      <c r="L214" s="155"/>
      <c r="M214" s="155"/>
      <c r="N214" s="156"/>
    </row>
    <row r="215" spans="2:14">
      <c r="B215" s="103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5"/>
    </row>
    <row r="220" spans="2:14">
      <c r="B220" s="49"/>
      <c r="C220" s="50"/>
      <c r="D220" s="50"/>
      <c r="E220" s="50"/>
      <c r="F220" s="51"/>
      <c r="G220" s="52" t="s">
        <v>0</v>
      </c>
      <c r="H220" s="53"/>
      <c r="I220" s="167" t="s">
        <v>40</v>
      </c>
      <c r="J220" s="168"/>
      <c r="K220" s="168"/>
      <c r="L220" s="168"/>
      <c r="M220" s="168"/>
      <c r="N220" s="169"/>
    </row>
    <row r="221" spans="2:14">
      <c r="B221" s="54"/>
      <c r="C221" s="10" t="s">
        <v>2</v>
      </c>
      <c r="D221" s="10"/>
      <c r="F221" s="5"/>
      <c r="G221" s="52" t="s">
        <v>3</v>
      </c>
      <c r="H221" s="55"/>
      <c r="I221" s="167" t="s">
        <v>4</v>
      </c>
      <c r="J221" s="168"/>
      <c r="K221" s="168"/>
      <c r="L221" s="168"/>
      <c r="M221" s="168"/>
      <c r="N221" s="169"/>
    </row>
    <row r="222" spans="2:14" ht="15.6">
      <c r="B222" s="54"/>
      <c r="C222" s="56" t="s">
        <v>34</v>
      </c>
      <c r="D222" s="56"/>
      <c r="F222" s="5"/>
      <c r="G222" s="52" t="s">
        <v>5</v>
      </c>
      <c r="H222" s="55"/>
      <c r="I222" s="167" t="s">
        <v>6</v>
      </c>
      <c r="J222" s="168"/>
      <c r="K222" s="168"/>
      <c r="L222" s="168"/>
      <c r="M222" s="168"/>
      <c r="N222" s="169"/>
    </row>
    <row r="223" spans="2:14" ht="15.6">
      <c r="B223" s="54"/>
      <c r="C223" t="s">
        <v>35</v>
      </c>
      <c r="D223" s="56"/>
      <c r="F223" s="5"/>
      <c r="G223" s="52" t="s">
        <v>36</v>
      </c>
      <c r="H223" s="55"/>
      <c r="I223" s="168">
        <v>44695</v>
      </c>
      <c r="J223" s="168"/>
      <c r="K223" s="168"/>
      <c r="L223" s="168"/>
      <c r="M223" s="168"/>
      <c r="N223" s="169"/>
    </row>
    <row r="224" spans="2:14" ht="15" thickBot="1">
      <c r="B224" s="54"/>
      <c r="N224" s="58"/>
    </row>
    <row r="225" spans="2:14">
      <c r="B225" s="59" t="s">
        <v>10</v>
      </c>
      <c r="C225" s="170" t="s">
        <v>84</v>
      </c>
      <c r="D225" s="170"/>
      <c r="E225" s="60"/>
      <c r="F225" s="61" t="s">
        <v>11</v>
      </c>
      <c r="G225" s="170" t="s">
        <v>86</v>
      </c>
      <c r="H225" s="170"/>
      <c r="I225" s="170"/>
      <c r="J225" s="170"/>
      <c r="K225" s="170"/>
      <c r="L225" s="170"/>
      <c r="M225" s="170"/>
      <c r="N225" s="171"/>
    </row>
    <row r="226" spans="2:14">
      <c r="B226" s="62" t="s">
        <v>12</v>
      </c>
      <c r="C226" s="159" t="s">
        <v>215</v>
      </c>
      <c r="D226" s="159"/>
      <c r="E226" s="63"/>
      <c r="F226" s="64" t="s">
        <v>13</v>
      </c>
      <c r="G226" s="159" t="s">
        <v>213</v>
      </c>
      <c r="H226" s="159"/>
      <c r="I226" s="159"/>
      <c r="J226" s="159"/>
      <c r="K226" s="159"/>
      <c r="L226" s="159"/>
      <c r="M226" s="159"/>
      <c r="N226" s="160"/>
    </row>
    <row r="227" spans="2:14">
      <c r="B227" s="62" t="s">
        <v>14</v>
      </c>
      <c r="C227" s="159" t="s">
        <v>216</v>
      </c>
      <c r="D227" s="159"/>
      <c r="E227" s="63"/>
      <c r="F227" s="64" t="s">
        <v>15</v>
      </c>
      <c r="G227" s="159" t="s">
        <v>209</v>
      </c>
      <c r="H227" s="159"/>
      <c r="I227" s="159"/>
      <c r="J227" s="159"/>
      <c r="K227" s="159"/>
      <c r="L227" s="159"/>
      <c r="M227" s="159"/>
      <c r="N227" s="160"/>
    </row>
    <row r="228" spans="2:14">
      <c r="B228" s="164" t="s">
        <v>37</v>
      </c>
      <c r="C228" s="165"/>
      <c r="D228" s="165"/>
      <c r="E228" s="65"/>
      <c r="F228" s="165" t="s">
        <v>37</v>
      </c>
      <c r="G228" s="165"/>
      <c r="H228" s="165"/>
      <c r="I228" s="165"/>
      <c r="J228" s="165"/>
      <c r="K228" s="165"/>
      <c r="L228" s="165"/>
      <c r="M228" s="165"/>
      <c r="N228" s="166"/>
    </row>
    <row r="229" spans="2:14">
      <c r="B229" s="66" t="s">
        <v>38</v>
      </c>
      <c r="C229" s="159" t="s">
        <v>215</v>
      </c>
      <c r="D229" s="159"/>
      <c r="E229" s="63"/>
      <c r="F229" s="67" t="s">
        <v>38</v>
      </c>
      <c r="G229" s="159" t="s">
        <v>213</v>
      </c>
      <c r="H229" s="159"/>
      <c r="I229" s="159"/>
      <c r="J229" s="159"/>
      <c r="K229" s="159"/>
      <c r="L229" s="159"/>
      <c r="M229" s="159"/>
      <c r="N229" s="160"/>
    </row>
    <row r="230" spans="2:14" ht="15" thickBot="1">
      <c r="B230" s="68" t="s">
        <v>38</v>
      </c>
      <c r="C230" s="161" t="s">
        <v>216</v>
      </c>
      <c r="D230" s="161"/>
      <c r="E230" s="69"/>
      <c r="F230" s="70" t="s">
        <v>38</v>
      </c>
      <c r="G230" s="161" t="s">
        <v>209</v>
      </c>
      <c r="H230" s="161"/>
      <c r="I230" s="161"/>
      <c r="J230" s="161"/>
      <c r="K230" s="161"/>
      <c r="L230" s="161"/>
      <c r="M230" s="161"/>
      <c r="N230" s="162"/>
    </row>
    <row r="231" spans="2:14">
      <c r="B231" s="54"/>
      <c r="N231" s="58"/>
    </row>
    <row r="232" spans="2:14" ht="15" thickBot="1">
      <c r="B232" s="71" t="s">
        <v>18</v>
      </c>
      <c r="F232" s="73">
        <v>1</v>
      </c>
      <c r="G232" s="73">
        <v>2</v>
      </c>
      <c r="H232" s="73">
        <v>3</v>
      </c>
      <c r="I232" s="73">
        <v>4</v>
      </c>
      <c r="J232" s="73">
        <v>5</v>
      </c>
      <c r="K232" s="163" t="s">
        <v>19</v>
      </c>
      <c r="L232" s="163"/>
      <c r="M232" s="73" t="s">
        <v>20</v>
      </c>
      <c r="N232" s="74" t="s">
        <v>21</v>
      </c>
    </row>
    <row r="233" spans="2:14">
      <c r="B233" s="75" t="s">
        <v>22</v>
      </c>
      <c r="C233" s="157" t="str">
        <f>IF(C226&gt;"",C226&amp;" - "&amp;G226,"")</f>
        <v>Leevi Havikallio - Joel Koivumäki</v>
      </c>
      <c r="D233" s="157"/>
      <c r="E233" s="76"/>
      <c r="F233" s="77">
        <v>-2</v>
      </c>
      <c r="G233" s="77">
        <v>-4</v>
      </c>
      <c r="H233" s="77">
        <v>-5</v>
      </c>
      <c r="I233" s="77"/>
      <c r="J233" s="78"/>
      <c r="K233" s="79">
        <f>IF(ISBLANK(F233),"",COUNTIF(F233:J233,"&gt;=0"))</f>
        <v>0</v>
      </c>
      <c r="L233" s="80">
        <f>IF(ISBLANK(F233),"",IF(LEFT(F233)="-",1,0)+IF(LEFT(G233)="-",1,0)+IF(LEFT(H233)="-",1,0)+IF(LEFT(I233)="-",1,0)+IF(LEFT(J233)="-",1,0))</f>
        <v>3</v>
      </c>
      <c r="M233" s="81" t="str">
        <f t="shared" ref="M233:M237" si="15">IF(K233=3,1,"")</f>
        <v/>
      </c>
      <c r="N233" s="82">
        <f t="shared" ref="N233:N237" si="16">IF(L233=3,1,"")</f>
        <v>1</v>
      </c>
    </row>
    <row r="234" spans="2:14">
      <c r="B234" s="75" t="s">
        <v>23</v>
      </c>
      <c r="C234" s="157" t="str">
        <f>IF(C227&gt;"",C227&amp;" - "&amp;G227,"")</f>
        <v>Lars Nuotila - Niko Lehtosaari</v>
      </c>
      <c r="D234" s="157"/>
      <c r="E234" s="76"/>
      <c r="F234" s="77">
        <v>0</v>
      </c>
      <c r="G234" s="77">
        <v>-2</v>
      </c>
      <c r="H234" s="77">
        <v>-1</v>
      </c>
      <c r="I234" s="77"/>
      <c r="J234" s="83"/>
      <c r="K234" s="67">
        <v>0</v>
      </c>
      <c r="L234" s="84">
        <v>3</v>
      </c>
      <c r="M234" s="85" t="str">
        <f t="shared" si="15"/>
        <v/>
      </c>
      <c r="N234" s="86">
        <f t="shared" si="16"/>
        <v>1</v>
      </c>
    </row>
    <row r="235" spans="2:14">
      <c r="B235" s="87" t="s">
        <v>39</v>
      </c>
      <c r="C235" s="88" t="str">
        <f>IF(C229&gt;"",C229&amp;" / "&amp;C230,"")</f>
        <v>Leevi Havikallio / Lars Nuotila</v>
      </c>
      <c r="D235" s="88" t="str">
        <f>IF(G229&gt;"",G229&amp;" / "&amp;G230,"")</f>
        <v>Joel Koivumäki / Niko Lehtosaari</v>
      </c>
      <c r="E235" s="89"/>
      <c r="F235" s="77">
        <v>-1</v>
      </c>
      <c r="G235" s="77">
        <v>-4</v>
      </c>
      <c r="H235" s="77">
        <v>-2</v>
      </c>
      <c r="I235" s="77"/>
      <c r="J235" s="83"/>
      <c r="K235" s="67">
        <f>IF(ISBLANK(F235),"",COUNTIF(F235:J235,"&gt;=0"))</f>
        <v>0</v>
      </c>
      <c r="L235" s="84">
        <f>IF(ISBLANK(F235),"",IF(LEFT(F235)="-",1,0)+IF(LEFT(G235)="-",1,0)+IF(LEFT(H235)="-",1,0)+IF(LEFT(I235)="-",1,0)+IF(LEFT(J235)="-",1,0))</f>
        <v>3</v>
      </c>
      <c r="M235" s="85" t="str">
        <f t="shared" si="15"/>
        <v/>
      </c>
      <c r="N235" s="86">
        <f t="shared" si="16"/>
        <v>1</v>
      </c>
    </row>
    <row r="236" spans="2:14">
      <c r="B236" s="75" t="s">
        <v>25</v>
      </c>
      <c r="C236" s="157" t="str">
        <f>IF(C226&gt;"",C226&amp;" - "&amp;G227,"")</f>
        <v>Leevi Havikallio - Niko Lehtosaari</v>
      </c>
      <c r="D236" s="157"/>
      <c r="E236" s="76"/>
      <c r="F236" s="77"/>
      <c r="G236" s="77"/>
      <c r="H236" s="77"/>
      <c r="I236" s="77"/>
      <c r="J236" s="83"/>
      <c r="K236" s="67" t="str">
        <f>IF(ISBLANK(F236),"",COUNTIF(F236:J236,"&gt;=0"))</f>
        <v/>
      </c>
      <c r="L236" s="84" t="str">
        <f>IF(ISBLANK(F236),"",IF(LEFT(F236)="-",1,0)+IF(LEFT(G236)="-",1,0)+IF(LEFT(H236)="-",1,0)+IF(LEFT(I236)="-",1,0)+IF(LEFT(J236)="-",1,0))</f>
        <v/>
      </c>
      <c r="M236" s="85" t="str">
        <f t="shared" si="15"/>
        <v/>
      </c>
      <c r="N236" s="86" t="str">
        <f t="shared" si="16"/>
        <v/>
      </c>
    </row>
    <row r="237" spans="2:14" ht="15" thickBot="1">
      <c r="B237" s="75" t="s">
        <v>26</v>
      </c>
      <c r="C237" s="157" t="str">
        <f>IF(C227&gt;"",C227&amp;" - "&amp;G226,"")</f>
        <v>Lars Nuotila - Joel Koivumäki</v>
      </c>
      <c r="D237" s="157"/>
      <c r="E237" s="76"/>
      <c r="F237" s="77"/>
      <c r="G237" s="77"/>
      <c r="H237" s="77"/>
      <c r="I237" s="77"/>
      <c r="J237" s="83"/>
      <c r="K237" s="70" t="str">
        <f>IF(ISBLANK(F237),"",COUNTIF(F237:J237,"&gt;=0"))</f>
        <v/>
      </c>
      <c r="L237" s="90" t="str">
        <f>IF(ISBLANK(F237),"",IF(LEFT(F237)="-",1,0)+IF(LEFT(G237)="-",1,0)+IF(LEFT(H237)="-",1,0)+IF(LEFT(I237)="-",1,0)+IF(LEFT(J237)="-",1,0))</f>
        <v/>
      </c>
      <c r="M237" s="91" t="str">
        <f t="shared" si="15"/>
        <v/>
      </c>
      <c r="N237" s="92" t="str">
        <f t="shared" si="16"/>
        <v/>
      </c>
    </row>
    <row r="238" spans="2:14" ht="18.600000000000001" thickBot="1">
      <c r="B238" s="54"/>
      <c r="F238" s="102"/>
      <c r="G238" s="102"/>
      <c r="H238" s="102"/>
      <c r="I238" s="158" t="s">
        <v>27</v>
      </c>
      <c r="J238" s="158"/>
      <c r="K238" s="94">
        <f>COUNTIF(K233:K237,"=3")</f>
        <v>0</v>
      </c>
      <c r="L238" s="95">
        <f>COUNTIF(L233:L237,"=3")</f>
        <v>3</v>
      </c>
      <c r="M238" s="96">
        <f>SUM(M233:M237)</f>
        <v>0</v>
      </c>
      <c r="N238" s="97">
        <f>SUM(N233:N237)</f>
        <v>3</v>
      </c>
    </row>
    <row r="239" spans="2:14">
      <c r="B239" s="98" t="s">
        <v>28</v>
      </c>
      <c r="N239" s="58"/>
    </row>
    <row r="240" spans="2:14">
      <c r="B240" s="99" t="s">
        <v>29</v>
      </c>
      <c r="D240" s="100" t="s">
        <v>30</v>
      </c>
      <c r="F240" s="100" t="s">
        <v>31</v>
      </c>
      <c r="G240" s="100"/>
      <c r="H240" s="101"/>
      <c r="J240" s="151" t="s">
        <v>32</v>
      </c>
      <c r="K240" s="151"/>
      <c r="L240" s="151"/>
      <c r="M240" s="151"/>
      <c r="N240" s="152"/>
    </row>
    <row r="241" spans="2:14" ht="21.6" thickBot="1">
      <c r="B241" s="153"/>
      <c r="C241" s="154"/>
      <c r="D241" s="154"/>
      <c r="E241" s="102"/>
      <c r="F241" s="154"/>
      <c r="G241" s="154"/>
      <c r="H241" s="154"/>
      <c r="I241" s="154"/>
      <c r="J241" s="155" t="str">
        <f>IF(M238=3,C225,IF(N238=3,G225,""))</f>
        <v>TIP-70 2</v>
      </c>
      <c r="K241" s="155"/>
      <c r="L241" s="155"/>
      <c r="M241" s="155"/>
      <c r="N241" s="156"/>
    </row>
    <row r="242" spans="2:14">
      <c r="B242" s="103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5"/>
    </row>
    <row r="247" spans="2:14">
      <c r="B247" s="49"/>
      <c r="C247" s="50"/>
      <c r="D247" s="50"/>
      <c r="E247" s="50"/>
      <c r="F247" s="51"/>
      <c r="G247" s="52" t="s">
        <v>0</v>
      </c>
      <c r="H247" s="53"/>
      <c r="I247" s="167" t="s">
        <v>40</v>
      </c>
      <c r="J247" s="168"/>
      <c r="K247" s="168"/>
      <c r="L247" s="168"/>
      <c r="M247" s="168"/>
      <c r="N247" s="169"/>
    </row>
    <row r="248" spans="2:14">
      <c r="B248" s="54"/>
      <c r="C248" s="10" t="s">
        <v>2</v>
      </c>
      <c r="D248" s="10"/>
      <c r="F248" s="5"/>
      <c r="G248" s="52" t="s">
        <v>3</v>
      </c>
      <c r="H248" s="55"/>
      <c r="I248" s="167" t="s">
        <v>4</v>
      </c>
      <c r="J248" s="168"/>
      <c r="K248" s="168"/>
      <c r="L248" s="168"/>
      <c r="M248" s="168"/>
      <c r="N248" s="169"/>
    </row>
    <row r="249" spans="2:14" ht="15.6">
      <c r="B249" s="54"/>
      <c r="C249" s="56" t="s">
        <v>34</v>
      </c>
      <c r="D249" s="56"/>
      <c r="F249" s="5"/>
      <c r="G249" s="52" t="s">
        <v>5</v>
      </c>
      <c r="H249" s="55"/>
      <c r="I249" s="167" t="s">
        <v>6</v>
      </c>
      <c r="J249" s="168"/>
      <c r="K249" s="168"/>
      <c r="L249" s="168"/>
      <c r="M249" s="168"/>
      <c r="N249" s="169"/>
    </row>
    <row r="250" spans="2:14" ht="15.6">
      <c r="B250" s="54"/>
      <c r="C250" t="s">
        <v>35</v>
      </c>
      <c r="D250" s="56"/>
      <c r="F250" s="5"/>
      <c r="G250" s="52" t="s">
        <v>36</v>
      </c>
      <c r="H250" s="55"/>
      <c r="I250" s="168">
        <v>44695</v>
      </c>
      <c r="J250" s="168"/>
      <c r="K250" s="168"/>
      <c r="L250" s="168"/>
      <c r="M250" s="168"/>
      <c r="N250" s="169"/>
    </row>
    <row r="251" spans="2:14" ht="15" thickBot="1">
      <c r="B251" s="54"/>
      <c r="N251" s="58"/>
    </row>
    <row r="252" spans="2:14">
      <c r="B252" s="59" t="s">
        <v>10</v>
      </c>
      <c r="C252" s="170" t="s">
        <v>58</v>
      </c>
      <c r="D252" s="170"/>
      <c r="E252" s="60"/>
      <c r="F252" s="61" t="s">
        <v>11</v>
      </c>
      <c r="G252" s="170" t="s">
        <v>60</v>
      </c>
      <c r="H252" s="170"/>
      <c r="I252" s="170"/>
      <c r="J252" s="170"/>
      <c r="K252" s="170"/>
      <c r="L252" s="170"/>
      <c r="M252" s="170"/>
      <c r="N252" s="171"/>
    </row>
    <row r="253" spans="2:14">
      <c r="B253" s="62" t="s">
        <v>12</v>
      </c>
      <c r="C253" s="159" t="s">
        <v>201</v>
      </c>
      <c r="D253" s="159"/>
      <c r="E253" s="63"/>
      <c r="F253" s="64" t="s">
        <v>13</v>
      </c>
      <c r="G253" s="159" t="s">
        <v>204</v>
      </c>
      <c r="H253" s="159"/>
      <c r="I253" s="159"/>
      <c r="J253" s="159"/>
      <c r="K253" s="159"/>
      <c r="L253" s="159"/>
      <c r="M253" s="159"/>
      <c r="N253" s="160"/>
    </row>
    <row r="254" spans="2:14">
      <c r="B254" s="62" t="s">
        <v>14</v>
      </c>
      <c r="C254" s="159" t="s">
        <v>200</v>
      </c>
      <c r="D254" s="159"/>
      <c r="E254" s="63"/>
      <c r="F254" s="64" t="s">
        <v>15</v>
      </c>
      <c r="G254" s="159" t="s">
        <v>203</v>
      </c>
      <c r="H254" s="159"/>
      <c r="I254" s="159"/>
      <c r="J254" s="159"/>
      <c r="K254" s="159"/>
      <c r="L254" s="159"/>
      <c r="M254" s="159"/>
      <c r="N254" s="160"/>
    </row>
    <row r="255" spans="2:14">
      <c r="B255" s="164" t="s">
        <v>37</v>
      </c>
      <c r="C255" s="165"/>
      <c r="D255" s="165"/>
      <c r="E255" s="65"/>
      <c r="F255" s="165" t="s">
        <v>37</v>
      </c>
      <c r="G255" s="165"/>
      <c r="H255" s="165"/>
      <c r="I255" s="165"/>
      <c r="J255" s="165"/>
      <c r="K255" s="165"/>
      <c r="L255" s="165"/>
      <c r="M255" s="165"/>
      <c r="N255" s="166"/>
    </row>
    <row r="256" spans="2:14">
      <c r="B256" s="66" t="s">
        <v>38</v>
      </c>
      <c r="C256" s="159" t="s">
        <v>201</v>
      </c>
      <c r="D256" s="159"/>
      <c r="E256" s="63"/>
      <c r="F256" s="67" t="s">
        <v>38</v>
      </c>
      <c r="G256" s="159" t="s">
        <v>204</v>
      </c>
      <c r="H256" s="159"/>
      <c r="I256" s="159"/>
      <c r="J256" s="159"/>
      <c r="K256" s="159"/>
      <c r="L256" s="159"/>
      <c r="M256" s="159"/>
      <c r="N256" s="160"/>
    </row>
    <row r="257" spans="2:14" ht="15" thickBot="1">
      <c r="B257" s="68" t="s">
        <v>38</v>
      </c>
      <c r="C257" s="161" t="s">
        <v>200</v>
      </c>
      <c r="D257" s="161"/>
      <c r="E257" s="69"/>
      <c r="F257" s="70" t="s">
        <v>38</v>
      </c>
      <c r="G257" s="161" t="s">
        <v>203</v>
      </c>
      <c r="H257" s="161"/>
      <c r="I257" s="161"/>
      <c r="J257" s="161"/>
      <c r="K257" s="161"/>
      <c r="L257" s="161"/>
      <c r="M257" s="161"/>
      <c r="N257" s="162"/>
    </row>
    <row r="258" spans="2:14">
      <c r="B258" s="54"/>
      <c r="N258" s="58"/>
    </row>
    <row r="259" spans="2:14" ht="15" thickBot="1">
      <c r="B259" s="71" t="s">
        <v>18</v>
      </c>
      <c r="F259" s="73">
        <v>1</v>
      </c>
      <c r="G259" s="73">
        <v>2</v>
      </c>
      <c r="H259" s="73">
        <v>3</v>
      </c>
      <c r="I259" s="73">
        <v>4</v>
      </c>
      <c r="J259" s="73">
        <v>5</v>
      </c>
      <c r="K259" s="163" t="s">
        <v>19</v>
      </c>
      <c r="L259" s="163"/>
      <c r="M259" s="73" t="s">
        <v>20</v>
      </c>
      <c r="N259" s="74" t="s">
        <v>21</v>
      </c>
    </row>
    <row r="260" spans="2:14">
      <c r="B260" s="75" t="s">
        <v>22</v>
      </c>
      <c r="C260" s="157" t="str">
        <f>IF(C253&gt;"",C253&amp;" - "&amp;G253,"")</f>
        <v>Miska Ojanen - Jesse Lehti</v>
      </c>
      <c r="D260" s="157"/>
      <c r="E260" s="76"/>
      <c r="F260" s="77">
        <v>2</v>
      </c>
      <c r="G260" s="77">
        <v>1</v>
      </c>
      <c r="H260" s="77">
        <v>6</v>
      </c>
      <c r="I260" s="77"/>
      <c r="J260" s="78"/>
      <c r="K260" s="79">
        <f>IF(ISBLANK(F260),"",COUNTIF(F260:J260,"&gt;=0"))</f>
        <v>3</v>
      </c>
      <c r="L260" s="80">
        <f>IF(ISBLANK(F260),"",IF(LEFT(F260)="-",1,0)+IF(LEFT(G260)="-",1,0)+IF(LEFT(H260)="-",1,0)+IF(LEFT(I260)="-",1,0)+IF(LEFT(J260)="-",1,0))</f>
        <v>0</v>
      </c>
      <c r="M260" s="81">
        <f t="shared" ref="M260:M264" si="17">IF(K260=3,1,"")</f>
        <v>1</v>
      </c>
      <c r="N260" s="82" t="str">
        <f t="shared" ref="N260:N264" si="18">IF(L260=3,1,"")</f>
        <v/>
      </c>
    </row>
    <row r="261" spans="2:14">
      <c r="B261" s="75" t="s">
        <v>23</v>
      </c>
      <c r="C261" s="157" t="str">
        <f>IF(C254&gt;"",C254&amp;" - "&amp;G254,"")</f>
        <v>Iiro Hyttinen - Arvo Ahti</v>
      </c>
      <c r="D261" s="157"/>
      <c r="E261" s="76"/>
      <c r="F261" s="77">
        <v>6</v>
      </c>
      <c r="G261" s="77">
        <v>4</v>
      </c>
      <c r="H261" s="77">
        <v>9</v>
      </c>
      <c r="I261" s="77"/>
      <c r="J261" s="83"/>
      <c r="K261" s="67">
        <f>IF(ISBLANK(F261),"",COUNTIF(F261:J261,"&gt;=0"))</f>
        <v>3</v>
      </c>
      <c r="L261" s="84">
        <f>IF(ISBLANK(F261),"",IF(LEFT(F261)="-",1,0)+IF(LEFT(G261)="-",1,0)+IF(LEFT(H261)="-",1,0)+IF(LEFT(I261)="-",1,0)+IF(LEFT(J261)="-",1,0))</f>
        <v>0</v>
      </c>
      <c r="M261" s="85">
        <f t="shared" si="17"/>
        <v>1</v>
      </c>
      <c r="N261" s="86" t="str">
        <f t="shared" si="18"/>
        <v/>
      </c>
    </row>
    <row r="262" spans="2:14">
      <c r="B262" s="87" t="s">
        <v>39</v>
      </c>
      <c r="C262" s="88" t="str">
        <f>IF(C256&gt;"",C256&amp;" / "&amp;C257,"")</f>
        <v>Miska Ojanen / Iiro Hyttinen</v>
      </c>
      <c r="D262" s="88" t="str">
        <f>IF(G256&gt;"",G256&amp;" / "&amp;G257,"")</f>
        <v>Jesse Lehti / Arvo Ahti</v>
      </c>
      <c r="E262" s="89"/>
      <c r="F262" s="77">
        <v>4</v>
      </c>
      <c r="G262" s="77">
        <v>2</v>
      </c>
      <c r="H262" s="77">
        <v>8</v>
      </c>
      <c r="I262" s="77"/>
      <c r="J262" s="83"/>
      <c r="K262" s="67">
        <f>IF(ISBLANK(F262),"",COUNTIF(F262:J262,"&gt;=0"))</f>
        <v>3</v>
      </c>
      <c r="L262" s="84">
        <f>IF(ISBLANK(F262),"",IF(LEFT(F262)="-",1,0)+IF(LEFT(G262)="-",1,0)+IF(LEFT(H262)="-",1,0)+IF(LEFT(I262)="-",1,0)+IF(LEFT(J262)="-",1,0))</f>
        <v>0</v>
      </c>
      <c r="M262" s="85">
        <f t="shared" si="17"/>
        <v>1</v>
      </c>
      <c r="N262" s="86" t="str">
        <f t="shared" si="18"/>
        <v/>
      </c>
    </row>
    <row r="263" spans="2:14">
      <c r="B263" s="75" t="s">
        <v>25</v>
      </c>
      <c r="C263" s="157" t="str">
        <f>IF(C253&gt;"",C253&amp;" - "&amp;G254,"")</f>
        <v>Miska Ojanen - Arvo Ahti</v>
      </c>
      <c r="D263" s="157"/>
      <c r="E263" s="76"/>
      <c r="F263" s="77"/>
      <c r="G263" s="77"/>
      <c r="H263" s="77"/>
      <c r="I263" s="77"/>
      <c r="J263" s="83"/>
      <c r="K263" s="67" t="str">
        <f>IF(ISBLANK(F263),"",COUNTIF(F263:J263,"&gt;=0"))</f>
        <v/>
      </c>
      <c r="L263" s="84" t="str">
        <f>IF(ISBLANK(F263),"",IF(LEFT(F263)="-",1,0)+IF(LEFT(G263)="-",1,0)+IF(LEFT(H263)="-",1,0)+IF(LEFT(I263)="-",1,0)+IF(LEFT(J263)="-",1,0))</f>
        <v/>
      </c>
      <c r="M263" s="85" t="str">
        <f t="shared" si="17"/>
        <v/>
      </c>
      <c r="N263" s="86" t="str">
        <f t="shared" si="18"/>
        <v/>
      </c>
    </row>
    <row r="264" spans="2:14" ht="15" thickBot="1">
      <c r="B264" s="75" t="s">
        <v>26</v>
      </c>
      <c r="C264" s="157" t="str">
        <f>IF(C254&gt;"",C254&amp;" - "&amp;G253,"")</f>
        <v>Iiro Hyttinen - Jesse Lehti</v>
      </c>
      <c r="D264" s="157"/>
      <c r="E264" s="76"/>
      <c r="F264" s="77"/>
      <c r="G264" s="77"/>
      <c r="H264" s="77"/>
      <c r="I264" s="77"/>
      <c r="J264" s="83"/>
      <c r="K264" s="70" t="str">
        <f>IF(ISBLANK(F264),"",COUNTIF(F264:J264,"&gt;=0"))</f>
        <v/>
      </c>
      <c r="L264" s="90" t="str">
        <f>IF(ISBLANK(F264),"",IF(LEFT(F264)="-",1,0)+IF(LEFT(G264)="-",1,0)+IF(LEFT(H264)="-",1,0)+IF(LEFT(I264)="-",1,0)+IF(LEFT(J264)="-",1,0))</f>
        <v/>
      </c>
      <c r="M264" s="91" t="str">
        <f t="shared" si="17"/>
        <v/>
      </c>
      <c r="N264" s="92" t="str">
        <f t="shared" si="18"/>
        <v/>
      </c>
    </row>
    <row r="265" spans="2:14" ht="18.600000000000001" thickBot="1">
      <c r="B265" s="54"/>
      <c r="F265" s="102"/>
      <c r="G265" s="102"/>
      <c r="H265" s="102"/>
      <c r="I265" s="158" t="s">
        <v>27</v>
      </c>
      <c r="J265" s="158"/>
      <c r="K265" s="94">
        <f>COUNTIF(K260:K264,"=3")</f>
        <v>3</v>
      </c>
      <c r="L265" s="95">
        <f>COUNTIF(L260:L264,"=3")</f>
        <v>0</v>
      </c>
      <c r="M265" s="96">
        <f>SUM(M260:M264)</f>
        <v>3</v>
      </c>
      <c r="N265" s="97">
        <f>SUM(N260:N264)</f>
        <v>0</v>
      </c>
    </row>
    <row r="266" spans="2:14">
      <c r="B266" s="98" t="s">
        <v>28</v>
      </c>
      <c r="N266" s="58"/>
    </row>
    <row r="267" spans="2:14">
      <c r="B267" s="99" t="s">
        <v>29</v>
      </c>
      <c r="D267" s="100" t="s">
        <v>30</v>
      </c>
      <c r="F267" s="100" t="s">
        <v>31</v>
      </c>
      <c r="G267" s="100"/>
      <c r="H267" s="101"/>
      <c r="J267" s="151" t="s">
        <v>32</v>
      </c>
      <c r="K267" s="151"/>
      <c r="L267" s="151"/>
      <c r="M267" s="151"/>
      <c r="N267" s="152"/>
    </row>
    <row r="268" spans="2:14" ht="21.6" thickBot="1">
      <c r="B268" s="153"/>
      <c r="C268" s="154"/>
      <c r="D268" s="154"/>
      <c r="E268" s="102"/>
      <c r="F268" s="154"/>
      <c r="G268" s="154"/>
      <c r="H268" s="154"/>
      <c r="I268" s="154"/>
      <c r="J268" s="155" t="str">
        <f>IF(M265=3,C252,IF(N265=3,G252,""))</f>
        <v>OPT-86 4</v>
      </c>
      <c r="K268" s="155"/>
      <c r="L268" s="155"/>
      <c r="M268" s="155"/>
      <c r="N268" s="156"/>
    </row>
    <row r="269" spans="2:14">
      <c r="B269" s="103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5"/>
    </row>
    <row r="274" spans="2:14">
      <c r="B274" s="49"/>
      <c r="C274" s="50"/>
      <c r="D274" s="50"/>
      <c r="E274" s="50"/>
      <c r="F274" s="51"/>
      <c r="G274" s="52" t="s">
        <v>0</v>
      </c>
      <c r="H274" s="53"/>
      <c r="I274" s="167" t="s">
        <v>40</v>
      </c>
      <c r="J274" s="168"/>
      <c r="K274" s="168"/>
      <c r="L274" s="168"/>
      <c r="M274" s="168"/>
      <c r="N274" s="169"/>
    </row>
    <row r="275" spans="2:14">
      <c r="B275" s="54"/>
      <c r="C275" s="10" t="s">
        <v>2</v>
      </c>
      <c r="D275" s="10"/>
      <c r="F275" s="5"/>
      <c r="G275" s="52" t="s">
        <v>3</v>
      </c>
      <c r="H275" s="55"/>
      <c r="I275" s="167" t="s">
        <v>4</v>
      </c>
      <c r="J275" s="168"/>
      <c r="K275" s="168"/>
      <c r="L275" s="168"/>
      <c r="M275" s="168"/>
      <c r="N275" s="169"/>
    </row>
    <row r="276" spans="2:14" ht="15.6">
      <c r="B276" s="54"/>
      <c r="C276" s="56" t="s">
        <v>34</v>
      </c>
      <c r="D276" s="56"/>
      <c r="F276" s="5"/>
      <c r="G276" s="52" t="s">
        <v>5</v>
      </c>
      <c r="H276" s="55"/>
      <c r="I276" s="167" t="s">
        <v>6</v>
      </c>
      <c r="J276" s="168"/>
      <c r="K276" s="168"/>
      <c r="L276" s="168"/>
      <c r="M276" s="168"/>
      <c r="N276" s="169"/>
    </row>
    <row r="277" spans="2:14" ht="15.6">
      <c r="B277" s="54"/>
      <c r="C277" t="s">
        <v>35</v>
      </c>
      <c r="D277" s="56"/>
      <c r="F277" s="5"/>
      <c r="G277" s="52" t="s">
        <v>36</v>
      </c>
      <c r="H277" s="55"/>
      <c r="I277" s="168">
        <v>44695</v>
      </c>
      <c r="J277" s="168"/>
      <c r="K277" s="168"/>
      <c r="L277" s="168"/>
      <c r="M277" s="168"/>
      <c r="N277" s="169"/>
    </row>
    <row r="278" spans="2:14" ht="15" thickBot="1">
      <c r="B278" s="54"/>
      <c r="N278" s="58"/>
    </row>
    <row r="279" spans="2:14">
      <c r="B279" s="59" t="s">
        <v>10</v>
      </c>
      <c r="C279" s="170" t="s">
        <v>217</v>
      </c>
      <c r="D279" s="170"/>
      <c r="E279" s="60"/>
      <c r="F279" s="61" t="s">
        <v>11</v>
      </c>
      <c r="G279" s="170" t="s">
        <v>55</v>
      </c>
      <c r="H279" s="170"/>
      <c r="I279" s="170"/>
      <c r="J279" s="170"/>
      <c r="K279" s="170"/>
      <c r="L279" s="170"/>
      <c r="M279" s="170"/>
      <c r="N279" s="171"/>
    </row>
    <row r="280" spans="2:14">
      <c r="B280" s="62" t="s">
        <v>12</v>
      </c>
      <c r="C280" s="159" t="s">
        <v>150</v>
      </c>
      <c r="D280" s="159"/>
      <c r="E280" s="63"/>
      <c r="F280" s="64" t="s">
        <v>13</v>
      </c>
      <c r="G280" s="159" t="s">
        <v>202</v>
      </c>
      <c r="H280" s="159"/>
      <c r="I280" s="159"/>
      <c r="J280" s="159"/>
      <c r="K280" s="159"/>
      <c r="L280" s="159"/>
      <c r="M280" s="159"/>
      <c r="N280" s="160"/>
    </row>
    <row r="281" spans="2:14">
      <c r="B281" s="62" t="s">
        <v>14</v>
      </c>
      <c r="C281" s="159" t="s">
        <v>151</v>
      </c>
      <c r="D281" s="159"/>
      <c r="E281" s="63"/>
      <c r="F281" s="64" t="s">
        <v>15</v>
      </c>
      <c r="G281" s="159" t="s">
        <v>211</v>
      </c>
      <c r="H281" s="159"/>
      <c r="I281" s="159"/>
      <c r="J281" s="159"/>
      <c r="K281" s="159"/>
      <c r="L281" s="159"/>
      <c r="M281" s="159"/>
      <c r="N281" s="160"/>
    </row>
    <row r="282" spans="2:14">
      <c r="B282" s="164" t="s">
        <v>37</v>
      </c>
      <c r="C282" s="165"/>
      <c r="D282" s="165"/>
      <c r="E282" s="65"/>
      <c r="F282" s="165" t="s">
        <v>37</v>
      </c>
      <c r="G282" s="165"/>
      <c r="H282" s="165"/>
      <c r="I282" s="165"/>
      <c r="J282" s="165"/>
      <c r="K282" s="165"/>
      <c r="L282" s="165"/>
      <c r="M282" s="165"/>
      <c r="N282" s="166"/>
    </row>
    <row r="283" spans="2:14">
      <c r="B283" s="66" t="s">
        <v>38</v>
      </c>
      <c r="C283" s="159" t="s">
        <v>150</v>
      </c>
      <c r="D283" s="159"/>
      <c r="E283" s="63"/>
      <c r="F283" s="67" t="s">
        <v>38</v>
      </c>
      <c r="G283" s="159" t="s">
        <v>202</v>
      </c>
      <c r="H283" s="159"/>
      <c r="I283" s="159"/>
      <c r="J283" s="159"/>
      <c r="K283" s="159"/>
      <c r="L283" s="159"/>
      <c r="M283" s="159"/>
      <c r="N283" s="160"/>
    </row>
    <row r="284" spans="2:14" ht="15" thickBot="1">
      <c r="B284" s="68" t="s">
        <v>38</v>
      </c>
      <c r="C284" s="161" t="s">
        <v>151</v>
      </c>
      <c r="D284" s="161"/>
      <c r="E284" s="69"/>
      <c r="F284" s="70" t="s">
        <v>38</v>
      </c>
      <c r="G284" s="161" t="s">
        <v>211</v>
      </c>
      <c r="H284" s="161"/>
      <c r="I284" s="161"/>
      <c r="J284" s="161"/>
      <c r="K284" s="161"/>
      <c r="L284" s="161"/>
      <c r="M284" s="161"/>
      <c r="N284" s="162"/>
    </row>
    <row r="285" spans="2:14">
      <c r="B285" s="54"/>
      <c r="N285" s="58"/>
    </row>
    <row r="286" spans="2:14" ht="15" thickBot="1">
      <c r="B286" s="71" t="s">
        <v>18</v>
      </c>
      <c r="F286" s="73">
        <v>1</v>
      </c>
      <c r="G286" s="73">
        <v>2</v>
      </c>
      <c r="H286" s="73">
        <v>3</v>
      </c>
      <c r="I286" s="73">
        <v>4</v>
      </c>
      <c r="J286" s="73">
        <v>5</v>
      </c>
      <c r="K286" s="163" t="s">
        <v>19</v>
      </c>
      <c r="L286" s="163"/>
      <c r="M286" s="73" t="s">
        <v>20</v>
      </c>
      <c r="N286" s="74" t="s">
        <v>21</v>
      </c>
    </row>
    <row r="287" spans="2:14">
      <c r="B287" s="75" t="s">
        <v>22</v>
      </c>
      <c r="C287" s="157" t="str">
        <f>IF(C280&gt;"",C280&amp;" - "&amp;G280,"")</f>
        <v>Pyry Siven - Leo Klemets</v>
      </c>
      <c r="D287" s="157"/>
      <c r="E287" s="76"/>
      <c r="F287" s="77">
        <v>2</v>
      </c>
      <c r="G287" s="77">
        <v>2</v>
      </c>
      <c r="H287" s="77">
        <v>1</v>
      </c>
      <c r="I287" s="77"/>
      <c r="J287" s="78"/>
      <c r="K287" s="79">
        <f>IF(ISBLANK(F287),"",COUNTIF(F287:J287,"&gt;=0"))</f>
        <v>3</v>
      </c>
      <c r="L287" s="80">
        <f>IF(ISBLANK(F287),"",IF(LEFT(F287)="-",1,0)+IF(LEFT(G287)="-",1,0)+IF(LEFT(H287)="-",1,0)+IF(LEFT(I287)="-",1,0)+IF(LEFT(J287)="-",1,0))</f>
        <v>0</v>
      </c>
      <c r="M287" s="81">
        <f t="shared" ref="M287:M291" si="19">IF(K287=3,1,"")</f>
        <v>1</v>
      </c>
      <c r="N287" s="82" t="str">
        <f t="shared" ref="N287:N291" si="20">IF(L287=3,1,"")</f>
        <v/>
      </c>
    </row>
    <row r="288" spans="2:14">
      <c r="B288" s="75" t="s">
        <v>23</v>
      </c>
      <c r="C288" s="157" t="str">
        <f>IF(C281&gt;"",C281&amp;" - "&amp;G281,"")</f>
        <v>Tuukka Raudaskoski - Lars-Wilmer Stråhlman</v>
      </c>
      <c r="D288" s="157"/>
      <c r="E288" s="76"/>
      <c r="F288" s="77">
        <v>-8</v>
      </c>
      <c r="G288" s="77">
        <v>-8</v>
      </c>
      <c r="H288" s="77">
        <v>-7</v>
      </c>
      <c r="I288" s="77"/>
      <c r="J288" s="83"/>
      <c r="K288" s="67">
        <f>IF(ISBLANK(F288),"",COUNTIF(F288:J288,"&gt;=0"))</f>
        <v>0</v>
      </c>
      <c r="L288" s="84">
        <f>IF(ISBLANK(F288),"",IF(LEFT(F288)="-",1,0)+IF(LEFT(G288)="-",1,0)+IF(LEFT(H288)="-",1,0)+IF(LEFT(I288)="-",1,0)+IF(LEFT(J288)="-",1,0))</f>
        <v>3</v>
      </c>
      <c r="M288" s="85" t="str">
        <f t="shared" si="19"/>
        <v/>
      </c>
      <c r="N288" s="86">
        <f t="shared" si="20"/>
        <v>1</v>
      </c>
    </row>
    <row r="289" spans="2:14">
      <c r="B289" s="87" t="s">
        <v>39</v>
      </c>
      <c r="C289" s="88" t="str">
        <f>IF(C283&gt;"",C283&amp;" / "&amp;C284,"")</f>
        <v>Pyry Siven / Tuukka Raudaskoski</v>
      </c>
      <c r="D289" s="88" t="str">
        <f>IF(G283&gt;"",G283&amp;" / "&amp;G284,"")</f>
        <v>Leo Klemets / Lars-Wilmer Stråhlman</v>
      </c>
      <c r="E289" s="89"/>
      <c r="F289" s="77">
        <v>7</v>
      </c>
      <c r="G289" s="77">
        <v>-6</v>
      </c>
      <c r="H289" s="77">
        <v>3</v>
      </c>
      <c r="I289" s="77">
        <v>6</v>
      </c>
      <c r="J289" s="83"/>
      <c r="K289" s="67">
        <f>IF(ISBLANK(F289),"",COUNTIF(F289:J289,"&gt;=0"))</f>
        <v>3</v>
      </c>
      <c r="L289" s="84">
        <f>IF(ISBLANK(F289),"",IF(LEFT(F289)="-",1,0)+IF(LEFT(G289)="-",1,0)+IF(LEFT(H289)="-",1,0)+IF(LEFT(I289)="-",1,0)+IF(LEFT(J289)="-",1,0))</f>
        <v>1</v>
      </c>
      <c r="M289" s="85">
        <f t="shared" si="19"/>
        <v>1</v>
      </c>
      <c r="N289" s="86" t="str">
        <f t="shared" si="20"/>
        <v/>
      </c>
    </row>
    <row r="290" spans="2:14">
      <c r="B290" s="75" t="s">
        <v>25</v>
      </c>
      <c r="C290" s="157" t="str">
        <f>IF(C280&gt;"",C280&amp;" - "&amp;G281,"")</f>
        <v>Pyry Siven - Lars-Wilmer Stråhlman</v>
      </c>
      <c r="D290" s="157"/>
      <c r="E290" s="76"/>
      <c r="F290" s="77">
        <v>4</v>
      </c>
      <c r="G290" s="77">
        <v>2</v>
      </c>
      <c r="H290" s="77">
        <v>0</v>
      </c>
      <c r="I290" s="77"/>
      <c r="J290" s="83"/>
      <c r="K290" s="67">
        <f>IF(ISBLANK(F290),"",COUNTIF(F290:J290,"&gt;=0"))</f>
        <v>3</v>
      </c>
      <c r="L290" s="84">
        <f>IF(ISBLANK(F290),"",IF(LEFT(F290)="-",1,0)+IF(LEFT(G290)="-",1,0)+IF(LEFT(H290)="-",1,0)+IF(LEFT(I290)="-",1,0)+IF(LEFT(J290)="-",1,0))</f>
        <v>0</v>
      </c>
      <c r="M290" s="85">
        <f t="shared" si="19"/>
        <v>1</v>
      </c>
      <c r="N290" s="86" t="str">
        <f t="shared" si="20"/>
        <v/>
      </c>
    </row>
    <row r="291" spans="2:14" ht="15" thickBot="1">
      <c r="B291" s="75" t="s">
        <v>26</v>
      </c>
      <c r="C291" s="157" t="str">
        <f>IF(C281&gt;"",C281&amp;" - "&amp;G280,"")</f>
        <v>Tuukka Raudaskoski - Leo Klemets</v>
      </c>
      <c r="D291" s="157"/>
      <c r="E291" s="76"/>
      <c r="F291" s="77"/>
      <c r="G291" s="77"/>
      <c r="H291" s="77"/>
      <c r="I291" s="77"/>
      <c r="J291" s="83"/>
      <c r="K291" s="70" t="str">
        <f>IF(ISBLANK(F291),"",COUNTIF(F291:J291,"&gt;=0"))</f>
        <v/>
      </c>
      <c r="L291" s="90" t="str">
        <f>IF(ISBLANK(F291),"",IF(LEFT(F291)="-",1,0)+IF(LEFT(G291)="-",1,0)+IF(LEFT(H291)="-",1,0)+IF(LEFT(I291)="-",1,0)+IF(LEFT(J291)="-",1,0))</f>
        <v/>
      </c>
      <c r="M291" s="91" t="str">
        <f t="shared" si="19"/>
        <v/>
      </c>
      <c r="N291" s="92" t="str">
        <f t="shared" si="20"/>
        <v/>
      </c>
    </row>
    <row r="292" spans="2:14" ht="18.600000000000001" thickBot="1">
      <c r="B292" s="54"/>
      <c r="F292" s="102"/>
      <c r="G292" s="102"/>
      <c r="H292" s="102"/>
      <c r="I292" s="158" t="s">
        <v>27</v>
      </c>
      <c r="J292" s="158"/>
      <c r="K292" s="94">
        <f>COUNTIF(K287:K291,"=3")</f>
        <v>3</v>
      </c>
      <c r="L292" s="95">
        <f>COUNTIF(L287:L291,"=3")</f>
        <v>1</v>
      </c>
      <c r="M292" s="96">
        <f>SUM(M287:M291)</f>
        <v>3</v>
      </c>
      <c r="N292" s="97">
        <f>SUM(N287:N291)</f>
        <v>1</v>
      </c>
    </row>
    <row r="293" spans="2:14">
      <c r="B293" s="98" t="s">
        <v>28</v>
      </c>
      <c r="N293" s="58"/>
    </row>
    <row r="294" spans="2:14">
      <c r="B294" s="99" t="s">
        <v>29</v>
      </c>
      <c r="D294" s="100" t="s">
        <v>30</v>
      </c>
      <c r="F294" s="100" t="s">
        <v>31</v>
      </c>
      <c r="G294" s="100"/>
      <c r="H294" s="101"/>
      <c r="J294" s="151" t="s">
        <v>32</v>
      </c>
      <c r="K294" s="151"/>
      <c r="L294" s="151"/>
      <c r="M294" s="151"/>
      <c r="N294" s="152"/>
    </row>
    <row r="295" spans="2:14" ht="21.6" thickBot="1">
      <c r="B295" s="153"/>
      <c r="C295" s="154"/>
      <c r="D295" s="154"/>
      <c r="E295" s="102"/>
      <c r="F295" s="154"/>
      <c r="G295" s="154"/>
      <c r="H295" s="154"/>
      <c r="I295" s="154"/>
      <c r="J295" s="155" t="str">
        <f>IF(M292=3,C279,IF(N292=3,G279,""))</f>
        <v xml:space="preserve">YPTS </v>
      </c>
      <c r="K295" s="155"/>
      <c r="L295" s="155"/>
      <c r="M295" s="155"/>
      <c r="N295" s="156"/>
    </row>
    <row r="296" spans="2:14">
      <c r="B296" s="103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5"/>
    </row>
    <row r="301" spans="2:14">
      <c r="B301" s="49"/>
      <c r="C301" s="50"/>
      <c r="D301" s="50"/>
      <c r="E301" s="50"/>
      <c r="F301" s="51"/>
      <c r="G301" s="52" t="s">
        <v>0</v>
      </c>
      <c r="H301" s="53"/>
      <c r="I301" s="167" t="s">
        <v>40</v>
      </c>
      <c r="J301" s="168"/>
      <c r="K301" s="168"/>
      <c r="L301" s="168"/>
      <c r="M301" s="168"/>
      <c r="N301" s="169"/>
    </row>
    <row r="302" spans="2:14">
      <c r="B302" s="54"/>
      <c r="C302" s="10" t="s">
        <v>2</v>
      </c>
      <c r="D302" s="10"/>
      <c r="F302" s="5"/>
      <c r="G302" s="52" t="s">
        <v>3</v>
      </c>
      <c r="H302" s="55"/>
      <c r="I302" s="167" t="s">
        <v>4</v>
      </c>
      <c r="J302" s="168"/>
      <c r="K302" s="168"/>
      <c r="L302" s="168"/>
      <c r="M302" s="168"/>
      <c r="N302" s="169"/>
    </row>
    <row r="303" spans="2:14" ht="15.6">
      <c r="B303" s="54"/>
      <c r="C303" s="56" t="s">
        <v>34</v>
      </c>
      <c r="D303" s="56"/>
      <c r="F303" s="5"/>
      <c r="G303" s="52" t="s">
        <v>5</v>
      </c>
      <c r="H303" s="55"/>
      <c r="I303" s="167" t="s">
        <v>6</v>
      </c>
      <c r="J303" s="168"/>
      <c r="K303" s="168"/>
      <c r="L303" s="168"/>
      <c r="M303" s="168"/>
      <c r="N303" s="169"/>
    </row>
    <row r="304" spans="2:14" ht="15.6">
      <c r="B304" s="54"/>
      <c r="C304" t="s">
        <v>35</v>
      </c>
      <c r="D304" s="56"/>
      <c r="F304" s="5"/>
      <c r="G304" s="52" t="s">
        <v>36</v>
      </c>
      <c r="H304" s="55"/>
      <c r="I304" s="168">
        <v>44695</v>
      </c>
      <c r="J304" s="168"/>
      <c r="K304" s="168"/>
      <c r="L304" s="168"/>
      <c r="M304" s="168"/>
      <c r="N304" s="169"/>
    </row>
    <row r="305" spans="2:14" ht="15" thickBot="1">
      <c r="B305" s="54"/>
      <c r="N305" s="58"/>
    </row>
    <row r="306" spans="2:14">
      <c r="B306" s="59" t="s">
        <v>10</v>
      </c>
      <c r="C306" s="170" t="s">
        <v>188</v>
      </c>
      <c r="D306" s="170"/>
      <c r="E306" s="60"/>
      <c r="F306" s="61" t="s">
        <v>11</v>
      </c>
      <c r="G306" s="170" t="s">
        <v>78</v>
      </c>
      <c r="H306" s="170"/>
      <c r="I306" s="170"/>
      <c r="J306" s="170"/>
      <c r="K306" s="170"/>
      <c r="L306" s="170"/>
      <c r="M306" s="170"/>
      <c r="N306" s="171"/>
    </row>
    <row r="307" spans="2:14">
      <c r="B307" s="62" t="s">
        <v>12</v>
      </c>
      <c r="C307" s="159" t="s">
        <v>144</v>
      </c>
      <c r="D307" s="159"/>
      <c r="E307" s="63"/>
      <c r="F307" s="64" t="s">
        <v>13</v>
      </c>
      <c r="G307" s="159" t="s">
        <v>218</v>
      </c>
      <c r="H307" s="159"/>
      <c r="I307" s="159"/>
      <c r="J307" s="159"/>
      <c r="K307" s="159"/>
      <c r="L307" s="159"/>
      <c r="M307" s="159"/>
      <c r="N307" s="160"/>
    </row>
    <row r="308" spans="2:14">
      <c r="B308" s="62" t="s">
        <v>14</v>
      </c>
      <c r="C308" s="159" t="s">
        <v>145</v>
      </c>
      <c r="D308" s="159"/>
      <c r="E308" s="63"/>
      <c r="F308" s="64" t="s">
        <v>15</v>
      </c>
      <c r="G308" s="159" t="s">
        <v>219</v>
      </c>
      <c r="H308" s="159"/>
      <c r="I308" s="159"/>
      <c r="J308" s="159"/>
      <c r="K308" s="159"/>
      <c r="L308" s="159"/>
      <c r="M308" s="159"/>
      <c r="N308" s="160"/>
    </row>
    <row r="309" spans="2:14">
      <c r="B309" s="164" t="s">
        <v>37</v>
      </c>
      <c r="C309" s="165"/>
      <c r="D309" s="165"/>
      <c r="E309" s="65"/>
      <c r="F309" s="165" t="s">
        <v>37</v>
      </c>
      <c r="G309" s="165"/>
      <c r="H309" s="165"/>
      <c r="I309" s="165"/>
      <c r="J309" s="165"/>
      <c r="K309" s="165"/>
      <c r="L309" s="165"/>
      <c r="M309" s="165"/>
      <c r="N309" s="166"/>
    </row>
    <row r="310" spans="2:14">
      <c r="B310" s="66" t="s">
        <v>38</v>
      </c>
      <c r="C310" s="159" t="s">
        <v>144</v>
      </c>
      <c r="D310" s="159"/>
      <c r="E310" s="63"/>
      <c r="F310" s="67" t="s">
        <v>38</v>
      </c>
      <c r="G310" s="159" t="s">
        <v>218</v>
      </c>
      <c r="H310" s="159"/>
      <c r="I310" s="159"/>
      <c r="J310" s="159"/>
      <c r="K310" s="159"/>
      <c r="L310" s="159"/>
      <c r="M310" s="159"/>
      <c r="N310" s="160"/>
    </row>
    <row r="311" spans="2:14" ht="15" thickBot="1">
      <c r="B311" s="68" t="s">
        <v>38</v>
      </c>
      <c r="C311" s="161" t="s">
        <v>145</v>
      </c>
      <c r="D311" s="161"/>
      <c r="E311" s="69"/>
      <c r="F311" s="70" t="s">
        <v>38</v>
      </c>
      <c r="G311" s="161" t="s">
        <v>219</v>
      </c>
      <c r="H311" s="161"/>
      <c r="I311" s="161"/>
      <c r="J311" s="161"/>
      <c r="K311" s="161"/>
      <c r="L311" s="161"/>
      <c r="M311" s="161"/>
      <c r="N311" s="162"/>
    </row>
    <row r="312" spans="2:14">
      <c r="B312" s="54"/>
      <c r="N312" s="58"/>
    </row>
    <row r="313" spans="2:14" ht="15" thickBot="1">
      <c r="B313" s="71" t="s">
        <v>18</v>
      </c>
      <c r="F313" s="73">
        <v>1</v>
      </c>
      <c r="G313" s="73">
        <v>2</v>
      </c>
      <c r="H313" s="73">
        <v>3</v>
      </c>
      <c r="I313" s="73">
        <v>4</v>
      </c>
      <c r="J313" s="73">
        <v>5</v>
      </c>
      <c r="K313" s="163" t="s">
        <v>19</v>
      </c>
      <c r="L313" s="163"/>
      <c r="M313" s="73" t="s">
        <v>20</v>
      </c>
      <c r="N313" s="74" t="s">
        <v>21</v>
      </c>
    </row>
    <row r="314" spans="2:14">
      <c r="B314" s="75" t="s">
        <v>22</v>
      </c>
      <c r="C314" s="157" t="str">
        <f>IF(C307&gt;"",C307&amp;" - "&amp;G307,"")</f>
        <v>Aapo Lehti - Noel Kokkonen</v>
      </c>
      <c r="D314" s="157"/>
      <c r="E314" s="76"/>
      <c r="F314" s="77">
        <v>4</v>
      </c>
      <c r="G314" s="77">
        <v>10</v>
      </c>
      <c r="H314" s="77">
        <v>6</v>
      </c>
      <c r="I314" s="77"/>
      <c r="J314" s="78"/>
      <c r="K314" s="79">
        <f>IF(ISBLANK(F314),"",COUNTIF(F314:J314,"&gt;=0"))</f>
        <v>3</v>
      </c>
      <c r="L314" s="80">
        <f>IF(ISBLANK(F314),"",IF(LEFT(F314)="-",1,0)+IF(LEFT(G314)="-",1,0)+IF(LEFT(H314)="-",1,0)+IF(LEFT(I314)="-",1,0)+IF(LEFT(J314)="-",1,0))</f>
        <v>0</v>
      </c>
      <c r="M314" s="81">
        <f t="shared" ref="M314:M318" si="21">IF(K314=3,1,"")</f>
        <v>1</v>
      </c>
      <c r="N314" s="82" t="str">
        <f t="shared" ref="N314:N318" si="22">IF(L314=3,1,"")</f>
        <v/>
      </c>
    </row>
    <row r="315" spans="2:14">
      <c r="B315" s="75" t="s">
        <v>23</v>
      </c>
      <c r="C315" s="157" t="str">
        <f>IF(C308&gt;"",C308&amp;" - "&amp;G308,"")</f>
        <v>Frans Meller - Samu Niskanen</v>
      </c>
      <c r="D315" s="157"/>
      <c r="E315" s="76"/>
      <c r="F315" s="77">
        <v>-10</v>
      </c>
      <c r="G315" s="77">
        <v>3</v>
      </c>
      <c r="H315" s="77">
        <v>4</v>
      </c>
      <c r="I315" s="77">
        <v>9</v>
      </c>
      <c r="J315" s="83"/>
      <c r="K315" s="67">
        <f>IF(ISBLANK(F315),"",COUNTIF(F315:J315,"&gt;=0"))</f>
        <v>3</v>
      </c>
      <c r="L315" s="84">
        <f>IF(ISBLANK(F315),"",IF(LEFT(F315)="-",1,0)+IF(LEFT(G315)="-",1,0)+IF(LEFT(H315)="-",1,0)+IF(LEFT(I315)="-",1,0)+IF(LEFT(J315)="-",1,0))</f>
        <v>1</v>
      </c>
      <c r="M315" s="85">
        <f t="shared" si="21"/>
        <v>1</v>
      </c>
      <c r="N315" s="86" t="str">
        <f t="shared" si="22"/>
        <v/>
      </c>
    </row>
    <row r="316" spans="2:14">
      <c r="B316" s="87" t="s">
        <v>39</v>
      </c>
      <c r="C316" s="88" t="str">
        <f>IF(C310&gt;"",C310&amp;" / "&amp;C311,"")</f>
        <v>Aapo Lehti / Frans Meller</v>
      </c>
      <c r="D316" s="88" t="str">
        <f>IF(G310&gt;"",G310&amp;" / "&amp;G311,"")</f>
        <v>Noel Kokkonen / Samu Niskanen</v>
      </c>
      <c r="E316" s="89"/>
      <c r="F316" s="77">
        <v>9</v>
      </c>
      <c r="G316" s="77">
        <v>7</v>
      </c>
      <c r="H316" s="77">
        <v>5</v>
      </c>
      <c r="I316" s="77"/>
      <c r="J316" s="83"/>
      <c r="K316" s="67">
        <f>IF(ISBLANK(F316),"",COUNTIF(F316:J316,"&gt;=0"))</f>
        <v>3</v>
      </c>
      <c r="L316" s="84">
        <f>IF(ISBLANK(F316),"",IF(LEFT(F316)="-",1,0)+IF(LEFT(G316)="-",1,0)+IF(LEFT(H316)="-",1,0)+IF(LEFT(I316)="-",1,0)+IF(LEFT(J316)="-",1,0))</f>
        <v>0</v>
      </c>
      <c r="M316" s="85">
        <f t="shared" si="21"/>
        <v>1</v>
      </c>
      <c r="N316" s="86" t="str">
        <f t="shared" si="22"/>
        <v/>
      </c>
    </row>
    <row r="317" spans="2:14">
      <c r="B317" s="75" t="s">
        <v>25</v>
      </c>
      <c r="C317" s="157" t="str">
        <f>IF(C307&gt;"",C307&amp;" - "&amp;G308,"")</f>
        <v>Aapo Lehti - Samu Niskanen</v>
      </c>
      <c r="D317" s="157"/>
      <c r="E317" s="76"/>
      <c r="F317" s="77"/>
      <c r="G317" s="77"/>
      <c r="H317" s="77"/>
      <c r="I317" s="77"/>
      <c r="J317" s="83"/>
      <c r="K317" s="67" t="str">
        <f>IF(ISBLANK(F317),"",COUNTIF(F317:J317,"&gt;=0"))</f>
        <v/>
      </c>
      <c r="L317" s="84" t="str">
        <f>IF(ISBLANK(F317),"",IF(LEFT(F317)="-",1,0)+IF(LEFT(G317)="-",1,0)+IF(LEFT(H317)="-",1,0)+IF(LEFT(I317)="-",1,0)+IF(LEFT(J317)="-",1,0))</f>
        <v/>
      </c>
      <c r="M317" s="85" t="str">
        <f t="shared" si="21"/>
        <v/>
      </c>
      <c r="N317" s="86" t="str">
        <f t="shared" si="22"/>
        <v/>
      </c>
    </row>
    <row r="318" spans="2:14" ht="15" thickBot="1">
      <c r="B318" s="75" t="s">
        <v>26</v>
      </c>
      <c r="C318" s="157" t="str">
        <f>IF(C308&gt;"",C308&amp;" - "&amp;G307,"")</f>
        <v>Frans Meller - Noel Kokkonen</v>
      </c>
      <c r="D318" s="157"/>
      <c r="E318" s="76"/>
      <c r="F318" s="77"/>
      <c r="G318" s="77"/>
      <c r="H318" s="77"/>
      <c r="I318" s="77"/>
      <c r="J318" s="83"/>
      <c r="K318" s="70" t="str">
        <f>IF(ISBLANK(F318),"",COUNTIF(F318:J318,"&gt;=0"))</f>
        <v/>
      </c>
      <c r="L318" s="90" t="str">
        <f>IF(ISBLANK(F318),"",IF(LEFT(F318)="-",1,0)+IF(LEFT(G318)="-",1,0)+IF(LEFT(H318)="-",1,0)+IF(LEFT(I318)="-",1,0)+IF(LEFT(J318)="-",1,0))</f>
        <v/>
      </c>
      <c r="M318" s="91" t="str">
        <f t="shared" si="21"/>
        <v/>
      </c>
      <c r="N318" s="92" t="str">
        <f t="shared" si="22"/>
        <v/>
      </c>
    </row>
    <row r="319" spans="2:14" ht="18.600000000000001" thickBot="1">
      <c r="B319" s="54"/>
      <c r="F319" s="102"/>
      <c r="G319" s="102"/>
      <c r="H319" s="102"/>
      <c r="I319" s="158" t="s">
        <v>27</v>
      </c>
      <c r="J319" s="158"/>
      <c r="K319" s="94">
        <f>COUNTIF(K314:K318,"=3")</f>
        <v>3</v>
      </c>
      <c r="L319" s="95">
        <f>COUNTIF(L314:L318,"=3")</f>
        <v>0</v>
      </c>
      <c r="M319" s="96">
        <f>SUM(M314:M318)</f>
        <v>3</v>
      </c>
      <c r="N319" s="97">
        <f>SUM(N314:N318)</f>
        <v>0</v>
      </c>
    </row>
    <row r="320" spans="2:14">
      <c r="B320" s="98" t="s">
        <v>28</v>
      </c>
      <c r="N320" s="58"/>
    </row>
    <row r="321" spans="2:14">
      <c r="B321" s="99" t="s">
        <v>29</v>
      </c>
      <c r="D321" s="100" t="s">
        <v>30</v>
      </c>
      <c r="F321" s="100" t="s">
        <v>31</v>
      </c>
      <c r="G321" s="100"/>
      <c r="H321" s="101"/>
      <c r="J321" s="151" t="s">
        <v>32</v>
      </c>
      <c r="K321" s="151"/>
      <c r="L321" s="151"/>
      <c r="M321" s="151"/>
      <c r="N321" s="152"/>
    </row>
    <row r="322" spans="2:14" ht="21.6" thickBot="1">
      <c r="B322" s="153"/>
      <c r="C322" s="154"/>
      <c r="D322" s="154"/>
      <c r="E322" s="102"/>
      <c r="F322" s="154"/>
      <c r="G322" s="154"/>
      <c r="H322" s="154"/>
      <c r="I322" s="154"/>
      <c r="J322" s="155" t="str">
        <f>IF(M319=3,C306,IF(N319=3,G306,""))</f>
        <v>KoKa 1</v>
      </c>
      <c r="K322" s="155"/>
      <c r="L322" s="155"/>
      <c r="M322" s="155"/>
      <c r="N322" s="156"/>
    </row>
    <row r="323" spans="2:14">
      <c r="B323" s="103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5"/>
    </row>
    <row r="328" spans="2:14">
      <c r="B328" s="49"/>
      <c r="C328" s="50"/>
      <c r="D328" s="50"/>
      <c r="E328" s="50"/>
      <c r="F328" s="51"/>
      <c r="G328" s="52" t="s">
        <v>0</v>
      </c>
      <c r="H328" s="53"/>
      <c r="I328" s="167" t="s">
        <v>40</v>
      </c>
      <c r="J328" s="168"/>
      <c r="K328" s="168"/>
      <c r="L328" s="168"/>
      <c r="M328" s="168"/>
      <c r="N328" s="169"/>
    </row>
    <row r="329" spans="2:14">
      <c r="B329" s="54"/>
      <c r="C329" s="10" t="s">
        <v>2</v>
      </c>
      <c r="D329" s="10"/>
      <c r="F329" s="5"/>
      <c r="G329" s="52" t="s">
        <v>3</v>
      </c>
      <c r="H329" s="55"/>
      <c r="I329" s="167" t="s">
        <v>4</v>
      </c>
      <c r="J329" s="168"/>
      <c r="K329" s="168"/>
      <c r="L329" s="168"/>
      <c r="M329" s="168"/>
      <c r="N329" s="169"/>
    </row>
    <row r="330" spans="2:14" ht="15.6">
      <c r="B330" s="54"/>
      <c r="C330" s="56" t="s">
        <v>34</v>
      </c>
      <c r="D330" s="56"/>
      <c r="F330" s="5"/>
      <c r="G330" s="52" t="s">
        <v>5</v>
      </c>
      <c r="H330" s="55"/>
      <c r="I330" s="167" t="s">
        <v>6</v>
      </c>
      <c r="J330" s="168"/>
      <c r="K330" s="168"/>
      <c r="L330" s="168"/>
      <c r="M330" s="168"/>
      <c r="N330" s="169"/>
    </row>
    <row r="331" spans="2:14" ht="15.6">
      <c r="B331" s="54"/>
      <c r="C331" t="s">
        <v>35</v>
      </c>
      <c r="D331" s="56"/>
      <c r="F331" s="5"/>
      <c r="G331" s="52" t="s">
        <v>36</v>
      </c>
      <c r="H331" s="55"/>
      <c r="I331" s="168">
        <v>44695</v>
      </c>
      <c r="J331" s="168"/>
      <c r="K331" s="168"/>
      <c r="L331" s="168"/>
      <c r="M331" s="168"/>
      <c r="N331" s="169"/>
    </row>
    <row r="332" spans="2:14" ht="15" thickBot="1">
      <c r="B332" s="54"/>
      <c r="N332" s="58"/>
    </row>
    <row r="333" spans="2:14">
      <c r="B333" s="59" t="s">
        <v>10</v>
      </c>
      <c r="C333" s="170" t="s">
        <v>76</v>
      </c>
      <c r="D333" s="170"/>
      <c r="E333" s="60"/>
      <c r="F333" s="61" t="s">
        <v>11</v>
      </c>
      <c r="G333" s="170" t="s">
        <v>78</v>
      </c>
      <c r="H333" s="170"/>
      <c r="I333" s="170"/>
      <c r="J333" s="170"/>
      <c r="K333" s="170"/>
      <c r="L333" s="170"/>
      <c r="M333" s="170"/>
      <c r="N333" s="171"/>
    </row>
    <row r="334" spans="2:14">
      <c r="B334" s="62" t="s">
        <v>12</v>
      </c>
      <c r="C334" s="159" t="s">
        <v>220</v>
      </c>
      <c r="D334" s="159"/>
      <c r="E334" s="63"/>
      <c r="F334" s="64" t="s">
        <v>13</v>
      </c>
      <c r="G334" s="159" t="s">
        <v>219</v>
      </c>
      <c r="H334" s="159"/>
      <c r="I334" s="159"/>
      <c r="J334" s="159"/>
      <c r="K334" s="159"/>
      <c r="L334" s="159"/>
      <c r="M334" s="159"/>
      <c r="N334" s="160"/>
    </row>
    <row r="335" spans="2:14">
      <c r="B335" s="62" t="s">
        <v>14</v>
      </c>
      <c r="C335" s="159" t="s">
        <v>221</v>
      </c>
      <c r="D335" s="159"/>
      <c r="E335" s="63"/>
      <c r="F335" s="64" t="s">
        <v>15</v>
      </c>
      <c r="G335" s="159" t="s">
        <v>218</v>
      </c>
      <c r="H335" s="159"/>
      <c r="I335" s="159"/>
      <c r="J335" s="159"/>
      <c r="K335" s="159"/>
      <c r="L335" s="159"/>
      <c r="M335" s="159"/>
      <c r="N335" s="160"/>
    </row>
    <row r="336" spans="2:14">
      <c r="B336" s="164" t="s">
        <v>37</v>
      </c>
      <c r="C336" s="165"/>
      <c r="D336" s="165"/>
      <c r="E336" s="65"/>
      <c r="F336" s="165" t="s">
        <v>37</v>
      </c>
      <c r="G336" s="165"/>
      <c r="H336" s="165"/>
      <c r="I336" s="165"/>
      <c r="J336" s="165"/>
      <c r="K336" s="165"/>
      <c r="L336" s="165"/>
      <c r="M336" s="165"/>
      <c r="N336" s="166"/>
    </row>
    <row r="337" spans="2:14">
      <c r="B337" s="66" t="s">
        <v>38</v>
      </c>
      <c r="C337" s="159" t="s">
        <v>220</v>
      </c>
      <c r="D337" s="159"/>
      <c r="E337" s="63"/>
      <c r="F337" s="67" t="s">
        <v>38</v>
      </c>
      <c r="G337" s="159" t="s">
        <v>219</v>
      </c>
      <c r="H337" s="159"/>
      <c r="I337" s="159"/>
      <c r="J337" s="159"/>
      <c r="K337" s="159"/>
      <c r="L337" s="159"/>
      <c r="M337" s="159"/>
      <c r="N337" s="160"/>
    </row>
    <row r="338" spans="2:14" ht="15" thickBot="1">
      <c r="B338" s="68" t="s">
        <v>38</v>
      </c>
      <c r="C338" s="161" t="s">
        <v>221</v>
      </c>
      <c r="D338" s="161"/>
      <c r="E338" s="69"/>
      <c r="F338" s="70" t="s">
        <v>38</v>
      </c>
      <c r="G338" s="161" t="s">
        <v>218</v>
      </c>
      <c r="H338" s="161"/>
      <c r="I338" s="161"/>
      <c r="J338" s="161"/>
      <c r="K338" s="161"/>
      <c r="L338" s="161"/>
      <c r="M338" s="161"/>
      <c r="N338" s="162"/>
    </row>
    <row r="339" spans="2:14">
      <c r="B339" s="54"/>
      <c r="N339" s="58"/>
    </row>
    <row r="340" spans="2:14" ht="15" thickBot="1">
      <c r="B340" s="71" t="s">
        <v>18</v>
      </c>
      <c r="F340" s="73">
        <v>1</v>
      </c>
      <c r="G340" s="73">
        <v>2</v>
      </c>
      <c r="H340" s="73">
        <v>3</v>
      </c>
      <c r="I340" s="73">
        <v>4</v>
      </c>
      <c r="J340" s="73">
        <v>5</v>
      </c>
      <c r="K340" s="163" t="s">
        <v>19</v>
      </c>
      <c r="L340" s="163"/>
      <c r="M340" s="73" t="s">
        <v>20</v>
      </c>
      <c r="N340" s="74" t="s">
        <v>21</v>
      </c>
    </row>
    <row r="341" spans="2:14">
      <c r="B341" s="75" t="s">
        <v>22</v>
      </c>
      <c r="C341" s="157" t="str">
        <f>IF(C334&gt;"",C334&amp;" - "&amp;G334,"")</f>
        <v>Aapo Åvist - Samu Niskanen</v>
      </c>
      <c r="D341" s="157"/>
      <c r="E341" s="76"/>
      <c r="F341" s="77">
        <v>5</v>
      </c>
      <c r="G341" s="77">
        <v>11</v>
      </c>
      <c r="H341" s="77">
        <v>7</v>
      </c>
      <c r="I341" s="77"/>
      <c r="J341" s="78"/>
      <c r="K341" s="79">
        <f>IF(ISBLANK(F341),"",COUNTIF(F341:J341,"&gt;=0"))</f>
        <v>3</v>
      </c>
      <c r="L341" s="80">
        <f>IF(ISBLANK(F341),"",IF(LEFT(F341)="-",1,0)+IF(LEFT(G341)="-",1,0)+IF(LEFT(H341)="-",1,0)+IF(LEFT(I341)="-",1,0)+IF(LEFT(J341)="-",1,0))</f>
        <v>0</v>
      </c>
      <c r="M341" s="81">
        <f t="shared" ref="M341:M345" si="23">IF(K341=3,1,"")</f>
        <v>1</v>
      </c>
      <c r="N341" s="82" t="str">
        <f t="shared" ref="N341:N345" si="24">IF(L341=3,1,"")</f>
        <v/>
      </c>
    </row>
    <row r="342" spans="2:14">
      <c r="B342" s="75" t="s">
        <v>23</v>
      </c>
      <c r="C342" s="157" t="str">
        <f>IF(C335&gt;"",C335&amp;" - "&amp;G335,"")</f>
        <v>Eetu Mäkelä - Noel Kokkonen</v>
      </c>
      <c r="D342" s="157"/>
      <c r="E342" s="76"/>
      <c r="F342" s="77">
        <v>6</v>
      </c>
      <c r="G342" s="77">
        <v>7</v>
      </c>
      <c r="H342" s="77">
        <v>8</v>
      </c>
      <c r="I342" s="77"/>
      <c r="J342" s="83"/>
      <c r="K342" s="67">
        <f>IF(ISBLANK(F342),"",COUNTIF(F342:J342,"&gt;=0"))</f>
        <v>3</v>
      </c>
      <c r="L342" s="84">
        <f>IF(ISBLANK(F342),"",IF(LEFT(F342)="-",1,0)+IF(LEFT(G342)="-",1,0)+IF(LEFT(H342)="-",1,0)+IF(LEFT(I342)="-",1,0)+IF(LEFT(J342)="-",1,0))</f>
        <v>0</v>
      </c>
      <c r="M342" s="85">
        <f t="shared" si="23"/>
        <v>1</v>
      </c>
      <c r="N342" s="86" t="str">
        <f t="shared" si="24"/>
        <v/>
      </c>
    </row>
    <row r="343" spans="2:14">
      <c r="B343" s="87" t="s">
        <v>39</v>
      </c>
      <c r="C343" s="88" t="str">
        <f>IF(C337&gt;"",C337&amp;" / "&amp;C338,"")</f>
        <v>Aapo Åvist / Eetu Mäkelä</v>
      </c>
      <c r="D343" s="88" t="str">
        <f>IF(G337&gt;"",G337&amp;" / "&amp;G338,"")</f>
        <v>Samu Niskanen / Noel Kokkonen</v>
      </c>
      <c r="E343" s="89"/>
      <c r="F343" s="77">
        <v>-12</v>
      </c>
      <c r="G343" s="77">
        <v>11</v>
      </c>
      <c r="H343" s="77">
        <v>6</v>
      </c>
      <c r="I343" s="77">
        <v>-7</v>
      </c>
      <c r="J343" s="83">
        <v>-10</v>
      </c>
      <c r="K343" s="67">
        <f>IF(ISBLANK(F343),"",COUNTIF(F343:J343,"&gt;=0"))</f>
        <v>2</v>
      </c>
      <c r="L343" s="84">
        <f>IF(ISBLANK(F343),"",IF(LEFT(F343)="-",1,0)+IF(LEFT(G343)="-",1,0)+IF(LEFT(H343)="-",1,0)+IF(LEFT(I343)="-",1,0)+IF(LEFT(J343)="-",1,0))</f>
        <v>3</v>
      </c>
      <c r="M343" s="85" t="str">
        <f t="shared" si="23"/>
        <v/>
      </c>
      <c r="N343" s="86">
        <f t="shared" si="24"/>
        <v>1</v>
      </c>
    </row>
    <row r="344" spans="2:14">
      <c r="B344" s="75" t="s">
        <v>25</v>
      </c>
      <c r="C344" s="157" t="str">
        <f>IF(C334&gt;"",C334&amp;" - "&amp;G335,"")</f>
        <v>Aapo Åvist - Noel Kokkonen</v>
      </c>
      <c r="D344" s="157"/>
      <c r="E344" s="76"/>
      <c r="F344" s="77">
        <v>-10</v>
      </c>
      <c r="G344" s="77">
        <v>8</v>
      </c>
      <c r="H344" s="77">
        <v>-5</v>
      </c>
      <c r="I344" s="77">
        <v>-6</v>
      </c>
      <c r="J344" s="83"/>
      <c r="K344" s="67">
        <f>IF(ISBLANK(F344),"",COUNTIF(F344:J344,"&gt;=0"))</f>
        <v>1</v>
      </c>
      <c r="L344" s="84">
        <f>IF(ISBLANK(F344),"",IF(LEFT(F344)="-",1,0)+IF(LEFT(G344)="-",1,0)+IF(LEFT(H344)="-",1,0)+IF(LEFT(I344)="-",1,0)+IF(LEFT(J344)="-",1,0))</f>
        <v>3</v>
      </c>
      <c r="M344" s="85" t="str">
        <f t="shared" si="23"/>
        <v/>
      </c>
      <c r="N344" s="86">
        <f t="shared" si="24"/>
        <v>1</v>
      </c>
    </row>
    <row r="345" spans="2:14" ht="15" thickBot="1">
      <c r="B345" s="75" t="s">
        <v>26</v>
      </c>
      <c r="C345" s="157" t="str">
        <f>IF(C335&gt;"",C335&amp;" - "&amp;G334,"")</f>
        <v>Eetu Mäkelä - Samu Niskanen</v>
      </c>
      <c r="D345" s="157"/>
      <c r="E345" s="76"/>
      <c r="F345" s="77">
        <v>7</v>
      </c>
      <c r="G345" s="77">
        <v>8</v>
      </c>
      <c r="H345" s="77">
        <v>-9</v>
      </c>
      <c r="I345" s="77">
        <v>4</v>
      </c>
      <c r="J345" s="83"/>
      <c r="K345" s="70">
        <f>IF(ISBLANK(F345),"",COUNTIF(F345:J345,"&gt;=0"))</f>
        <v>3</v>
      </c>
      <c r="L345" s="90">
        <f>IF(ISBLANK(F345),"",IF(LEFT(F345)="-",1,0)+IF(LEFT(G345)="-",1,0)+IF(LEFT(H345)="-",1,0)+IF(LEFT(I345)="-",1,0)+IF(LEFT(J345)="-",1,0))</f>
        <v>1</v>
      </c>
      <c r="M345" s="91">
        <f t="shared" si="23"/>
        <v>1</v>
      </c>
      <c r="N345" s="92" t="str">
        <f t="shared" si="24"/>
        <v/>
      </c>
    </row>
    <row r="346" spans="2:14" ht="18.600000000000001" thickBot="1">
      <c r="B346" s="54"/>
      <c r="F346" s="102"/>
      <c r="G346" s="102"/>
      <c r="H346" s="102"/>
      <c r="I346" s="158" t="s">
        <v>27</v>
      </c>
      <c r="J346" s="158"/>
      <c r="K346" s="94">
        <f>COUNTIF(K341:K345,"=3")</f>
        <v>3</v>
      </c>
      <c r="L346" s="95">
        <f>COUNTIF(L341:L345,"=3")</f>
        <v>2</v>
      </c>
      <c r="M346" s="96">
        <f>SUM(M341:M345)</f>
        <v>3</v>
      </c>
      <c r="N346" s="97">
        <f>SUM(N341:N345)</f>
        <v>2</v>
      </c>
    </row>
    <row r="347" spans="2:14">
      <c r="B347" s="98" t="s">
        <v>28</v>
      </c>
      <c r="N347" s="58"/>
    </row>
    <row r="348" spans="2:14">
      <c r="B348" s="99" t="s">
        <v>29</v>
      </c>
      <c r="D348" s="100" t="s">
        <v>30</v>
      </c>
      <c r="F348" s="100" t="s">
        <v>31</v>
      </c>
      <c r="G348" s="100"/>
      <c r="H348" s="101"/>
      <c r="J348" s="151" t="s">
        <v>32</v>
      </c>
      <c r="K348" s="151"/>
      <c r="L348" s="151"/>
      <c r="M348" s="151"/>
      <c r="N348" s="152"/>
    </row>
    <row r="349" spans="2:14" ht="21.6" thickBot="1">
      <c r="B349" s="153"/>
      <c r="C349" s="154"/>
      <c r="D349" s="154"/>
      <c r="E349" s="102"/>
      <c r="F349" s="154"/>
      <c r="G349" s="154"/>
      <c r="H349" s="154"/>
      <c r="I349" s="154"/>
      <c r="J349" s="155" t="str">
        <f>IF(M346=3,C333,IF(N346=3,G333,""))</f>
        <v>OPT-86 3</v>
      </c>
      <c r="K349" s="155"/>
      <c r="L349" s="155"/>
      <c r="M349" s="155"/>
      <c r="N349" s="156"/>
    </row>
    <row r="350" spans="2:14">
      <c r="B350" s="103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5"/>
    </row>
    <row r="355" spans="2:14">
      <c r="B355" s="49"/>
      <c r="C355" s="50"/>
      <c r="D355" s="50"/>
      <c r="E355" s="50"/>
      <c r="F355" s="51"/>
      <c r="G355" s="52" t="s">
        <v>0</v>
      </c>
      <c r="H355" s="53"/>
      <c r="I355" s="167" t="s">
        <v>40</v>
      </c>
      <c r="J355" s="168"/>
      <c r="K355" s="168"/>
      <c r="L355" s="168"/>
      <c r="M355" s="168"/>
      <c r="N355" s="169"/>
    </row>
    <row r="356" spans="2:14">
      <c r="B356" s="54"/>
      <c r="C356" s="10" t="s">
        <v>2</v>
      </c>
      <c r="D356" s="10"/>
      <c r="F356" s="5"/>
      <c r="G356" s="52" t="s">
        <v>3</v>
      </c>
      <c r="H356" s="55"/>
      <c r="I356" s="167" t="s">
        <v>4</v>
      </c>
      <c r="J356" s="168"/>
      <c r="K356" s="168"/>
      <c r="L356" s="168"/>
      <c r="M356" s="168"/>
      <c r="N356" s="169"/>
    </row>
    <row r="357" spans="2:14" ht="15.6">
      <c r="B357" s="54"/>
      <c r="C357" s="56" t="s">
        <v>34</v>
      </c>
      <c r="D357" s="56"/>
      <c r="F357" s="5"/>
      <c r="G357" s="52" t="s">
        <v>5</v>
      </c>
      <c r="H357" s="55"/>
      <c r="I357" s="167" t="s">
        <v>6</v>
      </c>
      <c r="J357" s="168"/>
      <c r="K357" s="168"/>
      <c r="L357" s="168"/>
      <c r="M357" s="168"/>
      <c r="N357" s="169"/>
    </row>
    <row r="358" spans="2:14" ht="15.6">
      <c r="B358" s="54"/>
      <c r="C358" t="s">
        <v>35</v>
      </c>
      <c r="D358" s="56"/>
      <c r="F358" s="5"/>
      <c r="G358" s="52" t="s">
        <v>36</v>
      </c>
      <c r="H358" s="55"/>
      <c r="I358" s="168">
        <v>44695</v>
      </c>
      <c r="J358" s="168"/>
      <c r="K358" s="168"/>
      <c r="L358" s="168"/>
      <c r="M358" s="168"/>
      <c r="N358" s="169"/>
    </row>
    <row r="359" spans="2:14" ht="15" thickBot="1">
      <c r="B359" s="54"/>
      <c r="N359" s="58"/>
    </row>
    <row r="360" spans="2:14">
      <c r="B360" s="59" t="s">
        <v>10</v>
      </c>
      <c r="C360" s="170" t="s">
        <v>188</v>
      </c>
      <c r="D360" s="170"/>
      <c r="E360" s="60"/>
      <c r="F360" s="61" t="s">
        <v>11</v>
      </c>
      <c r="G360" s="170" t="s">
        <v>76</v>
      </c>
      <c r="H360" s="170"/>
      <c r="I360" s="170"/>
      <c r="J360" s="170"/>
      <c r="K360" s="170"/>
      <c r="L360" s="170"/>
      <c r="M360" s="170"/>
      <c r="N360" s="171"/>
    </row>
    <row r="361" spans="2:14">
      <c r="B361" s="62" t="s">
        <v>12</v>
      </c>
      <c r="C361" s="159" t="s">
        <v>144</v>
      </c>
      <c r="D361" s="159"/>
      <c r="E361" s="63"/>
      <c r="F361" s="64" t="s">
        <v>13</v>
      </c>
      <c r="G361" s="159" t="s">
        <v>221</v>
      </c>
      <c r="H361" s="159"/>
      <c r="I361" s="159"/>
      <c r="J361" s="159"/>
      <c r="K361" s="159"/>
      <c r="L361" s="159"/>
      <c r="M361" s="159"/>
      <c r="N361" s="160"/>
    </row>
    <row r="362" spans="2:14">
      <c r="B362" s="62" t="s">
        <v>14</v>
      </c>
      <c r="C362" s="159" t="s">
        <v>145</v>
      </c>
      <c r="D362" s="159"/>
      <c r="E362" s="63"/>
      <c r="F362" s="64" t="s">
        <v>15</v>
      </c>
      <c r="G362" s="159" t="s">
        <v>220</v>
      </c>
      <c r="H362" s="159"/>
      <c r="I362" s="159"/>
      <c r="J362" s="159"/>
      <c r="K362" s="159"/>
      <c r="L362" s="159"/>
      <c r="M362" s="159"/>
      <c r="N362" s="160"/>
    </row>
    <row r="363" spans="2:14">
      <c r="B363" s="164" t="s">
        <v>37</v>
      </c>
      <c r="C363" s="165"/>
      <c r="D363" s="165"/>
      <c r="E363" s="65"/>
      <c r="F363" s="165" t="s">
        <v>37</v>
      </c>
      <c r="G363" s="165"/>
      <c r="H363" s="165"/>
      <c r="I363" s="165"/>
      <c r="J363" s="165"/>
      <c r="K363" s="165"/>
      <c r="L363" s="165"/>
      <c r="M363" s="165"/>
      <c r="N363" s="166"/>
    </row>
    <row r="364" spans="2:14">
      <c r="B364" s="66" t="s">
        <v>38</v>
      </c>
      <c r="C364" s="159" t="s">
        <v>144</v>
      </c>
      <c r="D364" s="159"/>
      <c r="E364" s="63"/>
      <c r="F364" s="67" t="s">
        <v>38</v>
      </c>
      <c r="G364" s="159" t="s">
        <v>221</v>
      </c>
      <c r="H364" s="159"/>
      <c r="I364" s="159"/>
      <c r="J364" s="159"/>
      <c r="K364" s="159"/>
      <c r="L364" s="159"/>
      <c r="M364" s="159"/>
      <c r="N364" s="160"/>
    </row>
    <row r="365" spans="2:14" ht="15" thickBot="1">
      <c r="B365" s="68" t="s">
        <v>38</v>
      </c>
      <c r="C365" s="161" t="s">
        <v>145</v>
      </c>
      <c r="D365" s="161"/>
      <c r="E365" s="69"/>
      <c r="F365" s="70" t="s">
        <v>38</v>
      </c>
      <c r="G365" s="161" t="s">
        <v>220</v>
      </c>
      <c r="H365" s="161"/>
      <c r="I365" s="161"/>
      <c r="J365" s="161"/>
      <c r="K365" s="161"/>
      <c r="L365" s="161"/>
      <c r="M365" s="161"/>
      <c r="N365" s="162"/>
    </row>
    <row r="366" spans="2:14">
      <c r="B366" s="54"/>
      <c r="N366" s="58"/>
    </row>
    <row r="367" spans="2:14" ht="15" thickBot="1">
      <c r="B367" s="71" t="s">
        <v>18</v>
      </c>
      <c r="F367" s="73">
        <v>1</v>
      </c>
      <c r="G367" s="73">
        <v>2</v>
      </c>
      <c r="H367" s="73">
        <v>3</v>
      </c>
      <c r="I367" s="73">
        <v>4</v>
      </c>
      <c r="J367" s="73">
        <v>5</v>
      </c>
      <c r="K367" s="163" t="s">
        <v>19</v>
      </c>
      <c r="L367" s="163"/>
      <c r="M367" s="73" t="s">
        <v>20</v>
      </c>
      <c r="N367" s="74" t="s">
        <v>21</v>
      </c>
    </row>
    <row r="368" spans="2:14">
      <c r="B368" s="75" t="s">
        <v>22</v>
      </c>
      <c r="C368" s="157" t="str">
        <f>IF(C361&gt;"",C361&amp;" - "&amp;G361,"")</f>
        <v>Aapo Lehti - Eetu Mäkelä</v>
      </c>
      <c r="D368" s="157"/>
      <c r="E368" s="76"/>
      <c r="F368" s="77">
        <v>3</v>
      </c>
      <c r="G368" s="77">
        <v>4</v>
      </c>
      <c r="H368" s="77">
        <v>-12</v>
      </c>
      <c r="I368" s="77">
        <v>2</v>
      </c>
      <c r="J368" s="78"/>
      <c r="K368" s="79">
        <f>IF(ISBLANK(F368),"",COUNTIF(F368:J368,"&gt;=0"))</f>
        <v>3</v>
      </c>
      <c r="L368" s="80">
        <f>IF(ISBLANK(F368),"",IF(LEFT(F368)="-",1,0)+IF(LEFT(G368)="-",1,0)+IF(LEFT(H368)="-",1,0)+IF(LEFT(I368)="-",1,0)+IF(LEFT(J368)="-",1,0))</f>
        <v>1</v>
      </c>
      <c r="M368" s="81">
        <f t="shared" ref="M368:M372" si="25">IF(K368=3,1,"")</f>
        <v>1</v>
      </c>
      <c r="N368" s="82" t="str">
        <f t="shared" ref="N368:N372" si="26">IF(L368=3,1,"")</f>
        <v/>
      </c>
    </row>
    <row r="369" spans="2:14">
      <c r="B369" s="75" t="s">
        <v>23</v>
      </c>
      <c r="C369" s="157" t="str">
        <f>IF(C362&gt;"",C362&amp;" - "&amp;G362,"")</f>
        <v>Frans Meller - Aapo Åvist</v>
      </c>
      <c r="D369" s="157"/>
      <c r="E369" s="76"/>
      <c r="F369" s="77">
        <v>3</v>
      </c>
      <c r="G369" s="77">
        <v>5</v>
      </c>
      <c r="H369" s="77">
        <v>-8</v>
      </c>
      <c r="I369" s="77">
        <v>-8</v>
      </c>
      <c r="J369" s="83">
        <v>9</v>
      </c>
      <c r="K369" s="67">
        <f>IF(ISBLANK(F369),"",COUNTIF(F369:J369,"&gt;=0"))</f>
        <v>3</v>
      </c>
      <c r="L369" s="84">
        <f>IF(ISBLANK(F369),"",IF(LEFT(F369)="-",1,0)+IF(LEFT(G369)="-",1,0)+IF(LEFT(H369)="-",1,0)+IF(LEFT(I369)="-",1,0)+IF(LEFT(J369)="-",1,0))</f>
        <v>2</v>
      </c>
      <c r="M369" s="85">
        <f t="shared" si="25"/>
        <v>1</v>
      </c>
      <c r="N369" s="86" t="str">
        <f t="shared" si="26"/>
        <v/>
      </c>
    </row>
    <row r="370" spans="2:14">
      <c r="B370" s="87" t="s">
        <v>39</v>
      </c>
      <c r="C370" s="88" t="str">
        <f>IF(C364&gt;"",C364&amp;" / "&amp;C365,"")</f>
        <v>Aapo Lehti / Frans Meller</v>
      </c>
      <c r="D370" s="88" t="str">
        <f>IF(G364&gt;"",G364&amp;" / "&amp;G365,"")</f>
        <v>Eetu Mäkelä / Aapo Åvist</v>
      </c>
      <c r="E370" s="89"/>
      <c r="F370" s="77">
        <v>6</v>
      </c>
      <c r="G370" s="77">
        <v>7</v>
      </c>
      <c r="H370" s="77">
        <v>-5</v>
      </c>
      <c r="I370" s="77">
        <v>8</v>
      </c>
      <c r="J370" s="83"/>
      <c r="K370" s="67">
        <f>IF(ISBLANK(F370),"",COUNTIF(F370:J370,"&gt;=0"))</f>
        <v>3</v>
      </c>
      <c r="L370" s="84">
        <f>IF(ISBLANK(F370),"",IF(LEFT(F370)="-",1,0)+IF(LEFT(G370)="-",1,0)+IF(LEFT(H370)="-",1,0)+IF(LEFT(I370)="-",1,0)+IF(LEFT(J370)="-",1,0))</f>
        <v>1</v>
      </c>
      <c r="M370" s="85">
        <f t="shared" si="25"/>
        <v>1</v>
      </c>
      <c r="N370" s="86" t="str">
        <f t="shared" si="26"/>
        <v/>
      </c>
    </row>
    <row r="371" spans="2:14">
      <c r="B371" s="75" t="s">
        <v>25</v>
      </c>
      <c r="C371" s="157" t="str">
        <f>IF(C361&gt;"",C361&amp;" - "&amp;G362,"")</f>
        <v>Aapo Lehti - Aapo Åvist</v>
      </c>
      <c r="D371" s="157"/>
      <c r="E371" s="76"/>
      <c r="F371" s="77"/>
      <c r="G371" s="77"/>
      <c r="H371" s="77"/>
      <c r="I371" s="77"/>
      <c r="J371" s="83"/>
      <c r="K371" s="67" t="str">
        <f>IF(ISBLANK(F371),"",COUNTIF(F371:J371,"&gt;=0"))</f>
        <v/>
      </c>
      <c r="L371" s="84" t="str">
        <f>IF(ISBLANK(F371),"",IF(LEFT(F371)="-",1,0)+IF(LEFT(G371)="-",1,0)+IF(LEFT(H371)="-",1,0)+IF(LEFT(I371)="-",1,0)+IF(LEFT(J371)="-",1,0))</f>
        <v/>
      </c>
      <c r="M371" s="85" t="str">
        <f t="shared" si="25"/>
        <v/>
      </c>
      <c r="N371" s="86" t="str">
        <f t="shared" si="26"/>
        <v/>
      </c>
    </row>
    <row r="372" spans="2:14" ht="15" thickBot="1">
      <c r="B372" s="75" t="s">
        <v>26</v>
      </c>
      <c r="C372" s="157" t="str">
        <f>IF(C362&gt;"",C362&amp;" - "&amp;G361,"")</f>
        <v>Frans Meller - Eetu Mäkelä</v>
      </c>
      <c r="D372" s="157"/>
      <c r="E372" s="76"/>
      <c r="F372" s="77"/>
      <c r="G372" s="77"/>
      <c r="H372" s="77"/>
      <c r="I372" s="77"/>
      <c r="J372" s="83"/>
      <c r="K372" s="70" t="str">
        <f>IF(ISBLANK(F372),"",COUNTIF(F372:J372,"&gt;=0"))</f>
        <v/>
      </c>
      <c r="L372" s="90" t="str">
        <f>IF(ISBLANK(F372),"",IF(LEFT(F372)="-",1,0)+IF(LEFT(G372)="-",1,0)+IF(LEFT(H372)="-",1,0)+IF(LEFT(I372)="-",1,0)+IF(LEFT(J372)="-",1,0))</f>
        <v/>
      </c>
      <c r="M372" s="91" t="str">
        <f t="shared" si="25"/>
        <v/>
      </c>
      <c r="N372" s="92" t="str">
        <f t="shared" si="26"/>
        <v/>
      </c>
    </row>
    <row r="373" spans="2:14" ht="18.600000000000001" thickBot="1">
      <c r="B373" s="54"/>
      <c r="F373" s="102"/>
      <c r="G373" s="102"/>
      <c r="H373" s="102"/>
      <c r="I373" s="158" t="s">
        <v>27</v>
      </c>
      <c r="J373" s="158"/>
      <c r="K373" s="94">
        <f>COUNTIF(K368:K372,"=3")</f>
        <v>3</v>
      </c>
      <c r="L373" s="95">
        <f>COUNTIF(L368:L372,"=3")</f>
        <v>0</v>
      </c>
      <c r="M373" s="96">
        <f>SUM(M368:M372)</f>
        <v>3</v>
      </c>
      <c r="N373" s="97">
        <f>SUM(N368:N372)</f>
        <v>0</v>
      </c>
    </row>
    <row r="374" spans="2:14">
      <c r="B374" s="98" t="s">
        <v>28</v>
      </c>
      <c r="N374" s="58"/>
    </row>
    <row r="375" spans="2:14">
      <c r="B375" s="99" t="s">
        <v>29</v>
      </c>
      <c r="D375" s="100" t="s">
        <v>30</v>
      </c>
      <c r="F375" s="100" t="s">
        <v>31</v>
      </c>
      <c r="G375" s="100"/>
      <c r="H375" s="101"/>
      <c r="J375" s="151" t="s">
        <v>32</v>
      </c>
      <c r="K375" s="151"/>
      <c r="L375" s="151"/>
      <c r="M375" s="151"/>
      <c r="N375" s="152"/>
    </row>
    <row r="376" spans="2:14" ht="21.6" thickBot="1">
      <c r="B376" s="153"/>
      <c r="C376" s="154"/>
      <c r="D376" s="154"/>
      <c r="E376" s="102"/>
      <c r="F376" s="154"/>
      <c r="G376" s="154"/>
      <c r="H376" s="154"/>
      <c r="I376" s="154"/>
      <c r="J376" s="155" t="str">
        <f>IF(M373=3,C360,IF(N373=3,G360,""))</f>
        <v>KoKa 1</v>
      </c>
      <c r="K376" s="155"/>
      <c r="L376" s="155"/>
      <c r="M376" s="155"/>
      <c r="N376" s="156"/>
    </row>
    <row r="377" spans="2:14">
      <c r="B377" s="103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5"/>
    </row>
    <row r="382" spans="2:14">
      <c r="B382" s="49"/>
      <c r="C382" s="50"/>
      <c r="D382" s="50"/>
      <c r="E382" s="50"/>
      <c r="F382" s="51"/>
      <c r="G382" s="52" t="s">
        <v>0</v>
      </c>
      <c r="H382" s="53"/>
      <c r="I382" s="167" t="s">
        <v>40</v>
      </c>
      <c r="J382" s="168"/>
      <c r="K382" s="168"/>
      <c r="L382" s="168"/>
      <c r="M382" s="168"/>
      <c r="N382" s="169"/>
    </row>
    <row r="383" spans="2:14">
      <c r="B383" s="54"/>
      <c r="C383" s="10" t="s">
        <v>2</v>
      </c>
      <c r="D383" s="10"/>
      <c r="F383" s="5"/>
      <c r="G383" s="52" t="s">
        <v>3</v>
      </c>
      <c r="H383" s="55"/>
      <c r="I383" s="167" t="s">
        <v>4</v>
      </c>
      <c r="J383" s="168"/>
      <c r="K383" s="168"/>
      <c r="L383" s="168"/>
      <c r="M383" s="168"/>
      <c r="N383" s="169"/>
    </row>
    <row r="384" spans="2:14" ht="15.6">
      <c r="B384" s="54"/>
      <c r="C384" s="56" t="s">
        <v>34</v>
      </c>
      <c r="D384" s="56"/>
      <c r="F384" s="5"/>
      <c r="G384" s="52" t="s">
        <v>5</v>
      </c>
      <c r="H384" s="55"/>
      <c r="I384" s="167" t="s">
        <v>6</v>
      </c>
      <c r="J384" s="168"/>
      <c r="K384" s="168"/>
      <c r="L384" s="168"/>
      <c r="M384" s="168"/>
      <c r="N384" s="169"/>
    </row>
    <row r="385" spans="2:14" ht="15.6">
      <c r="B385" s="54"/>
      <c r="C385" t="s">
        <v>35</v>
      </c>
      <c r="D385" s="56"/>
      <c r="F385" s="5"/>
      <c r="G385" s="52" t="s">
        <v>36</v>
      </c>
      <c r="H385" s="55"/>
      <c r="I385" s="168">
        <v>44695</v>
      </c>
      <c r="J385" s="168"/>
      <c r="K385" s="168"/>
      <c r="L385" s="168"/>
      <c r="M385" s="168"/>
      <c r="N385" s="169"/>
    </row>
    <row r="386" spans="2:14" ht="15" thickBot="1">
      <c r="B386" s="54"/>
      <c r="N386" s="58"/>
    </row>
    <row r="387" spans="2:14">
      <c r="B387" s="59" t="s">
        <v>10</v>
      </c>
      <c r="C387" s="170" t="s">
        <v>81</v>
      </c>
      <c r="D387" s="170"/>
      <c r="E387" s="60"/>
      <c r="F387" s="61" t="s">
        <v>11</v>
      </c>
      <c r="G387" s="170" t="s">
        <v>205</v>
      </c>
      <c r="H387" s="170"/>
      <c r="I387" s="170"/>
      <c r="J387" s="170"/>
      <c r="K387" s="170"/>
      <c r="L387" s="170"/>
      <c r="M387" s="170"/>
      <c r="N387" s="171"/>
    </row>
    <row r="388" spans="2:14">
      <c r="B388" s="62" t="s">
        <v>12</v>
      </c>
      <c r="C388" s="159" t="s">
        <v>195</v>
      </c>
      <c r="D388" s="159"/>
      <c r="E388" s="63"/>
      <c r="F388" s="64" t="s">
        <v>13</v>
      </c>
      <c r="G388" s="159" t="s">
        <v>208</v>
      </c>
      <c r="H388" s="159"/>
      <c r="I388" s="159"/>
      <c r="J388" s="159"/>
      <c r="K388" s="159"/>
      <c r="L388" s="159"/>
      <c r="M388" s="159"/>
      <c r="N388" s="160"/>
    </row>
    <row r="389" spans="2:14">
      <c r="B389" s="62" t="s">
        <v>14</v>
      </c>
      <c r="C389" s="159" t="s">
        <v>192</v>
      </c>
      <c r="D389" s="159"/>
      <c r="E389" s="63"/>
      <c r="F389" s="64" t="s">
        <v>15</v>
      </c>
      <c r="G389" s="159" t="s">
        <v>206</v>
      </c>
      <c r="H389" s="159"/>
      <c r="I389" s="159"/>
      <c r="J389" s="159"/>
      <c r="K389" s="159"/>
      <c r="L389" s="159"/>
      <c r="M389" s="159"/>
      <c r="N389" s="160"/>
    </row>
    <row r="390" spans="2:14">
      <c r="B390" s="164" t="s">
        <v>37</v>
      </c>
      <c r="C390" s="165"/>
      <c r="D390" s="165"/>
      <c r="E390" s="65"/>
      <c r="F390" s="165" t="s">
        <v>37</v>
      </c>
      <c r="G390" s="165"/>
      <c r="H390" s="165"/>
      <c r="I390" s="165"/>
      <c r="J390" s="165"/>
      <c r="K390" s="165"/>
      <c r="L390" s="165"/>
      <c r="M390" s="165"/>
      <c r="N390" s="166"/>
    </row>
    <row r="391" spans="2:14">
      <c r="B391" s="66" t="s">
        <v>38</v>
      </c>
      <c r="C391" s="159" t="s">
        <v>195</v>
      </c>
      <c r="D391" s="159"/>
      <c r="E391" s="63"/>
      <c r="F391" s="67" t="s">
        <v>38</v>
      </c>
      <c r="G391" s="159" t="s">
        <v>208</v>
      </c>
      <c r="H391" s="159"/>
      <c r="I391" s="159"/>
      <c r="J391" s="159"/>
      <c r="K391" s="159"/>
      <c r="L391" s="159"/>
      <c r="M391" s="159"/>
      <c r="N391" s="160"/>
    </row>
    <row r="392" spans="2:14" ht="15" thickBot="1">
      <c r="B392" s="68" t="s">
        <v>38</v>
      </c>
      <c r="C392" s="161" t="s">
        <v>192</v>
      </c>
      <c r="D392" s="161"/>
      <c r="E392" s="69"/>
      <c r="F392" s="70" t="s">
        <v>38</v>
      </c>
      <c r="G392" s="161" t="s">
        <v>207</v>
      </c>
      <c r="H392" s="161"/>
      <c r="I392" s="161"/>
      <c r="J392" s="161"/>
      <c r="K392" s="161"/>
      <c r="L392" s="161"/>
      <c r="M392" s="161"/>
      <c r="N392" s="162"/>
    </row>
    <row r="393" spans="2:14">
      <c r="B393" s="54"/>
      <c r="N393" s="58"/>
    </row>
    <row r="394" spans="2:14" ht="15" thickBot="1">
      <c r="B394" s="71" t="s">
        <v>18</v>
      </c>
      <c r="F394" s="73">
        <v>1</v>
      </c>
      <c r="G394" s="73">
        <v>2</v>
      </c>
      <c r="H394" s="73">
        <v>3</v>
      </c>
      <c r="I394" s="73">
        <v>4</v>
      </c>
      <c r="J394" s="73">
        <v>5</v>
      </c>
      <c r="K394" s="163" t="s">
        <v>19</v>
      </c>
      <c r="L394" s="163"/>
      <c r="M394" s="73" t="s">
        <v>20</v>
      </c>
      <c r="N394" s="74" t="s">
        <v>21</v>
      </c>
    </row>
    <row r="395" spans="2:14">
      <c r="B395" s="75" t="s">
        <v>22</v>
      </c>
      <c r="C395" s="157" t="str">
        <f>IF(C388&gt;"",C388&amp;" - "&amp;G388,"")</f>
        <v>Kaarlo Lampinen - Daniel Mattsson</v>
      </c>
      <c r="D395" s="157"/>
      <c r="E395" s="76"/>
      <c r="F395" s="77">
        <v>-10</v>
      </c>
      <c r="G395" s="77">
        <v>6</v>
      </c>
      <c r="H395" s="77">
        <v>-6</v>
      </c>
      <c r="I395" s="77">
        <v>1</v>
      </c>
      <c r="J395" s="78">
        <v>3</v>
      </c>
      <c r="K395" s="79">
        <f>IF(ISBLANK(F395),"",COUNTIF(F395:J395,"&gt;=0"))</f>
        <v>3</v>
      </c>
      <c r="L395" s="80">
        <f>IF(ISBLANK(F395),"",IF(LEFT(F395)="-",1,0)+IF(LEFT(G395)="-",1,0)+IF(LEFT(H395)="-",1,0)+IF(LEFT(I395)="-",1,0)+IF(LEFT(J395)="-",1,0))</f>
        <v>2</v>
      </c>
      <c r="M395" s="81">
        <f t="shared" ref="M395:M399" si="27">IF(K395=3,1,"")</f>
        <v>1</v>
      </c>
      <c r="N395" s="82" t="str">
        <f t="shared" ref="N395:N399" si="28">IF(L395=3,1,"")</f>
        <v/>
      </c>
    </row>
    <row r="396" spans="2:14">
      <c r="B396" s="75" t="s">
        <v>23</v>
      </c>
      <c r="C396" s="157" t="str">
        <f>IF(C389&gt;"",C389&amp;" - "&amp;G389,"")</f>
        <v>Konsta Niemelä - Jesper Sjöholm</v>
      </c>
      <c r="D396" s="157"/>
      <c r="E396" s="76"/>
      <c r="F396" s="77">
        <v>7</v>
      </c>
      <c r="G396" s="77">
        <v>-8</v>
      </c>
      <c r="H396" s="77">
        <v>-6</v>
      </c>
      <c r="I396" s="77">
        <v>-8</v>
      </c>
      <c r="J396" s="83"/>
      <c r="K396" s="67">
        <f>IF(ISBLANK(F396),"",COUNTIF(F396:J396,"&gt;=0"))</f>
        <v>1</v>
      </c>
      <c r="L396" s="84">
        <f>IF(ISBLANK(F396),"",IF(LEFT(F396)="-",1,0)+IF(LEFT(G396)="-",1,0)+IF(LEFT(H396)="-",1,0)+IF(LEFT(I396)="-",1,0)+IF(LEFT(J396)="-",1,0))</f>
        <v>3</v>
      </c>
      <c r="M396" s="85" t="str">
        <f t="shared" si="27"/>
        <v/>
      </c>
      <c r="N396" s="86">
        <f t="shared" si="28"/>
        <v>1</v>
      </c>
    </row>
    <row r="397" spans="2:14">
      <c r="B397" s="87" t="s">
        <v>39</v>
      </c>
      <c r="C397" s="88" t="str">
        <f>IF(C391&gt;"",C391&amp;" / "&amp;C392,"")</f>
        <v>Kaarlo Lampinen / Konsta Niemelä</v>
      </c>
      <c r="D397" s="88" t="str">
        <f>IF(G391&gt;"",G391&amp;" / "&amp;G392,"")</f>
        <v>Daniel Mattsson / Alex Danielsson</v>
      </c>
      <c r="E397" s="89"/>
      <c r="F397" s="77">
        <v>-6</v>
      </c>
      <c r="G397" s="77">
        <v>8</v>
      </c>
      <c r="H397" s="77">
        <v>7</v>
      </c>
      <c r="I397" s="77">
        <v>-4</v>
      </c>
      <c r="J397" s="83">
        <v>-9</v>
      </c>
      <c r="K397" s="67">
        <f>IF(ISBLANK(F397),"",COUNTIF(F397:J397,"&gt;=0"))</f>
        <v>2</v>
      </c>
      <c r="L397" s="84">
        <f>IF(ISBLANK(F397),"",IF(LEFT(F397)="-",1,0)+IF(LEFT(G397)="-",1,0)+IF(LEFT(H397)="-",1,0)+IF(LEFT(I397)="-",1,0)+IF(LEFT(J397)="-",1,0))</f>
        <v>3</v>
      </c>
      <c r="M397" s="85" t="str">
        <f t="shared" si="27"/>
        <v/>
      </c>
      <c r="N397" s="86">
        <f t="shared" si="28"/>
        <v>1</v>
      </c>
    </row>
    <row r="398" spans="2:14">
      <c r="B398" s="75" t="s">
        <v>25</v>
      </c>
      <c r="C398" s="157" t="str">
        <f>IF(C388&gt;"",C388&amp;" - "&amp;G389,"")</f>
        <v>Kaarlo Lampinen - Jesper Sjöholm</v>
      </c>
      <c r="D398" s="157"/>
      <c r="E398" s="76"/>
      <c r="F398" s="77">
        <v>5</v>
      </c>
      <c r="G398" s="77">
        <v>-8</v>
      </c>
      <c r="H398" s="77">
        <v>9</v>
      </c>
      <c r="I398" s="77">
        <v>-10</v>
      </c>
      <c r="J398" s="83">
        <v>7</v>
      </c>
      <c r="K398" s="67">
        <f>IF(ISBLANK(F398),"",COUNTIF(F398:J398,"&gt;=0"))</f>
        <v>3</v>
      </c>
      <c r="L398" s="84">
        <f>IF(ISBLANK(F398),"",IF(LEFT(F398)="-",1,0)+IF(LEFT(G398)="-",1,0)+IF(LEFT(H398)="-",1,0)+IF(LEFT(I398)="-",1,0)+IF(LEFT(J398)="-",1,0))</f>
        <v>2</v>
      </c>
      <c r="M398" s="85">
        <f t="shared" si="27"/>
        <v>1</v>
      </c>
      <c r="N398" s="86" t="str">
        <f t="shared" si="28"/>
        <v/>
      </c>
    </row>
    <row r="399" spans="2:14" ht="15" thickBot="1">
      <c r="B399" s="75" t="s">
        <v>26</v>
      </c>
      <c r="C399" s="157" t="str">
        <f>IF(C389&gt;"",C389&amp;" - "&amp;G388,"")</f>
        <v>Konsta Niemelä - Daniel Mattsson</v>
      </c>
      <c r="D399" s="157"/>
      <c r="E399" s="76"/>
      <c r="F399" s="77">
        <v>6</v>
      </c>
      <c r="G399" s="77">
        <v>4</v>
      </c>
      <c r="H399" s="77">
        <v>5</v>
      </c>
      <c r="I399" s="77"/>
      <c r="J399" s="83"/>
      <c r="K399" s="70">
        <f>IF(ISBLANK(F399),"",COUNTIF(F399:J399,"&gt;=0"))</f>
        <v>3</v>
      </c>
      <c r="L399" s="90">
        <f>IF(ISBLANK(F399),"",IF(LEFT(F399)="-",1,0)+IF(LEFT(G399)="-",1,0)+IF(LEFT(H399)="-",1,0)+IF(LEFT(I399)="-",1,0)+IF(LEFT(J399)="-",1,0))</f>
        <v>0</v>
      </c>
      <c r="M399" s="91">
        <f t="shared" si="27"/>
        <v>1</v>
      </c>
      <c r="N399" s="92" t="str">
        <f t="shared" si="28"/>
        <v/>
      </c>
    </row>
    <row r="400" spans="2:14" ht="18.600000000000001" thickBot="1">
      <c r="B400" s="54"/>
      <c r="F400" s="102"/>
      <c r="G400" s="102"/>
      <c r="H400" s="102"/>
      <c r="I400" s="158" t="s">
        <v>27</v>
      </c>
      <c r="J400" s="158"/>
      <c r="K400" s="94">
        <f>COUNTIF(K395:K399,"=3")</f>
        <v>3</v>
      </c>
      <c r="L400" s="95">
        <f>COUNTIF(L395:L399,"=3")</f>
        <v>2</v>
      </c>
      <c r="M400" s="96">
        <f>SUM(M395:M399)</f>
        <v>3</v>
      </c>
      <c r="N400" s="97">
        <f>SUM(N395:N399)</f>
        <v>2</v>
      </c>
    </row>
    <row r="401" spans="2:14">
      <c r="B401" s="98" t="s">
        <v>28</v>
      </c>
      <c r="N401" s="58"/>
    </row>
    <row r="402" spans="2:14">
      <c r="B402" s="99" t="s">
        <v>29</v>
      </c>
      <c r="D402" s="100" t="s">
        <v>30</v>
      </c>
      <c r="F402" s="100" t="s">
        <v>31</v>
      </c>
      <c r="G402" s="100"/>
      <c r="H402" s="101"/>
      <c r="J402" s="151" t="s">
        <v>32</v>
      </c>
      <c r="K402" s="151"/>
      <c r="L402" s="151"/>
      <c r="M402" s="151"/>
      <c r="N402" s="152"/>
    </row>
    <row r="403" spans="2:14" ht="21.6" thickBot="1">
      <c r="B403" s="153"/>
      <c r="C403" s="154"/>
      <c r="D403" s="154"/>
      <c r="E403" s="102"/>
      <c r="F403" s="154"/>
      <c r="G403" s="154"/>
      <c r="H403" s="154"/>
      <c r="I403" s="154"/>
      <c r="J403" s="155" t="str">
        <f>IF(M400=3,C387,IF(N400=3,G387,""))</f>
        <v>OPT-86 2</v>
      </c>
      <c r="K403" s="155"/>
      <c r="L403" s="155"/>
      <c r="M403" s="155"/>
      <c r="N403" s="156"/>
    </row>
    <row r="404" spans="2:14">
      <c r="B404" s="103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5"/>
    </row>
  </sheetData>
  <mergeCells count="390">
    <mergeCell ref="B64:D64"/>
    <mergeCell ref="F64:N64"/>
    <mergeCell ref="B77:D77"/>
    <mergeCell ref="F77:I77"/>
    <mergeCell ref="J77:N77"/>
    <mergeCell ref="C65:D65"/>
    <mergeCell ref="G65:N65"/>
    <mergeCell ref="C66:D66"/>
    <mergeCell ref="G66:N66"/>
    <mergeCell ref="K68:L68"/>
    <mergeCell ref="C69:D69"/>
    <mergeCell ref="C70:D70"/>
    <mergeCell ref="C72:D72"/>
    <mergeCell ref="C73:D73"/>
    <mergeCell ref="I74:J74"/>
    <mergeCell ref="J76:N76"/>
    <mergeCell ref="I56:N56"/>
    <mergeCell ref="I57:N57"/>
    <mergeCell ref="I58:N58"/>
    <mergeCell ref="I59:N59"/>
    <mergeCell ref="C61:D61"/>
    <mergeCell ref="G61:N61"/>
    <mergeCell ref="C62:D62"/>
    <mergeCell ref="G62:N62"/>
    <mergeCell ref="C63:D63"/>
    <mergeCell ref="G63:N63"/>
    <mergeCell ref="B37:D37"/>
    <mergeCell ref="F37:N37"/>
    <mergeCell ref="B50:D50"/>
    <mergeCell ref="F50:I50"/>
    <mergeCell ref="J50:N50"/>
    <mergeCell ref="C38:D38"/>
    <mergeCell ref="G38:N38"/>
    <mergeCell ref="C39:D39"/>
    <mergeCell ref="G39:N39"/>
    <mergeCell ref="K41:L41"/>
    <mergeCell ref="C42:D42"/>
    <mergeCell ref="C43:D43"/>
    <mergeCell ref="C45:D45"/>
    <mergeCell ref="C46:D46"/>
    <mergeCell ref="I47:J47"/>
    <mergeCell ref="J49:N49"/>
    <mergeCell ref="I30:N30"/>
    <mergeCell ref="I31:N31"/>
    <mergeCell ref="I32:N32"/>
    <mergeCell ref="C34:D34"/>
    <mergeCell ref="G34:N34"/>
    <mergeCell ref="C35:D35"/>
    <mergeCell ref="G35:N35"/>
    <mergeCell ref="C36:D36"/>
    <mergeCell ref="G36:N36"/>
    <mergeCell ref="G12:N12"/>
    <mergeCell ref="K14:L14"/>
    <mergeCell ref="C15:D15"/>
    <mergeCell ref="C16:D16"/>
    <mergeCell ref="C18:D18"/>
    <mergeCell ref="C19:D19"/>
    <mergeCell ref="I20:J20"/>
    <mergeCell ref="J22:N22"/>
    <mergeCell ref="I29:N29"/>
    <mergeCell ref="I83:N83"/>
    <mergeCell ref="I84:N84"/>
    <mergeCell ref="I85:N85"/>
    <mergeCell ref="I86:N86"/>
    <mergeCell ref="C88:D88"/>
    <mergeCell ref="G88:N88"/>
    <mergeCell ref="I2:N2"/>
    <mergeCell ref="I3:N3"/>
    <mergeCell ref="I4:N4"/>
    <mergeCell ref="I5:N5"/>
    <mergeCell ref="C7:D7"/>
    <mergeCell ref="G7:N7"/>
    <mergeCell ref="C8:D8"/>
    <mergeCell ref="G8:N8"/>
    <mergeCell ref="C9:D9"/>
    <mergeCell ref="G9:N9"/>
    <mergeCell ref="B10:D10"/>
    <mergeCell ref="F10:N10"/>
    <mergeCell ref="B23:D23"/>
    <mergeCell ref="F23:I23"/>
    <mergeCell ref="J23:N23"/>
    <mergeCell ref="C11:D11"/>
    <mergeCell ref="G11:N11"/>
    <mergeCell ref="C12:D12"/>
    <mergeCell ref="C92:D92"/>
    <mergeCell ref="G92:N92"/>
    <mergeCell ref="C93:D93"/>
    <mergeCell ref="G93:N93"/>
    <mergeCell ref="K95:L95"/>
    <mergeCell ref="C89:D89"/>
    <mergeCell ref="G89:N89"/>
    <mergeCell ref="C90:D90"/>
    <mergeCell ref="G90:N90"/>
    <mergeCell ref="B91:D91"/>
    <mergeCell ref="F91:N91"/>
    <mergeCell ref="J103:N103"/>
    <mergeCell ref="B104:D104"/>
    <mergeCell ref="F104:I104"/>
    <mergeCell ref="J104:N104"/>
    <mergeCell ref="I110:N110"/>
    <mergeCell ref="C96:D96"/>
    <mergeCell ref="C97:D97"/>
    <mergeCell ref="C99:D99"/>
    <mergeCell ref="C100:D100"/>
    <mergeCell ref="I101:J101"/>
    <mergeCell ref="C116:D116"/>
    <mergeCell ref="G116:N116"/>
    <mergeCell ref="C117:D117"/>
    <mergeCell ref="G117:N117"/>
    <mergeCell ref="B118:D118"/>
    <mergeCell ref="F118:N118"/>
    <mergeCell ref="I111:N111"/>
    <mergeCell ref="I112:N112"/>
    <mergeCell ref="I113:N113"/>
    <mergeCell ref="C115:D115"/>
    <mergeCell ref="G115:N115"/>
    <mergeCell ref="C123:D123"/>
    <mergeCell ref="C124:D124"/>
    <mergeCell ref="C126:D126"/>
    <mergeCell ref="C127:D127"/>
    <mergeCell ref="I128:J128"/>
    <mergeCell ref="C119:D119"/>
    <mergeCell ref="G119:N119"/>
    <mergeCell ref="C120:D120"/>
    <mergeCell ref="G120:N120"/>
    <mergeCell ref="K122:L122"/>
    <mergeCell ref="I138:N138"/>
    <mergeCell ref="I139:N139"/>
    <mergeCell ref="I140:N140"/>
    <mergeCell ref="C142:D142"/>
    <mergeCell ref="G142:N142"/>
    <mergeCell ref="J130:N130"/>
    <mergeCell ref="B131:D131"/>
    <mergeCell ref="F131:I131"/>
    <mergeCell ref="J131:N131"/>
    <mergeCell ref="I137:N137"/>
    <mergeCell ref="C146:D146"/>
    <mergeCell ref="G146:N146"/>
    <mergeCell ref="C147:D147"/>
    <mergeCell ref="G147:N147"/>
    <mergeCell ref="K149:L149"/>
    <mergeCell ref="C143:D143"/>
    <mergeCell ref="G143:N143"/>
    <mergeCell ref="C144:D144"/>
    <mergeCell ref="G144:N144"/>
    <mergeCell ref="B145:D145"/>
    <mergeCell ref="F145:N145"/>
    <mergeCell ref="J157:N157"/>
    <mergeCell ref="B158:D158"/>
    <mergeCell ref="F158:I158"/>
    <mergeCell ref="J158:N158"/>
    <mergeCell ref="C150:D150"/>
    <mergeCell ref="C151:D151"/>
    <mergeCell ref="C153:D153"/>
    <mergeCell ref="C154:D154"/>
    <mergeCell ref="I155:J155"/>
    <mergeCell ref="I167:N167"/>
    <mergeCell ref="I168:N168"/>
    <mergeCell ref="I169:N169"/>
    <mergeCell ref="C171:D171"/>
    <mergeCell ref="G171:N171"/>
    <mergeCell ref="I166:N166"/>
    <mergeCell ref="C175:D175"/>
    <mergeCell ref="G175:N175"/>
    <mergeCell ref="C176:D176"/>
    <mergeCell ref="G176:N176"/>
    <mergeCell ref="K178:L178"/>
    <mergeCell ref="C172:D172"/>
    <mergeCell ref="G172:N172"/>
    <mergeCell ref="C173:D173"/>
    <mergeCell ref="G173:N173"/>
    <mergeCell ref="B174:D174"/>
    <mergeCell ref="F174:N174"/>
    <mergeCell ref="J186:N186"/>
    <mergeCell ref="B187:D187"/>
    <mergeCell ref="F187:I187"/>
    <mergeCell ref="J187:N187"/>
    <mergeCell ref="I193:N193"/>
    <mergeCell ref="C179:D179"/>
    <mergeCell ref="C180:D180"/>
    <mergeCell ref="C182:D182"/>
    <mergeCell ref="C183:D183"/>
    <mergeCell ref="I184:J184"/>
    <mergeCell ref="C199:D199"/>
    <mergeCell ref="G199:N199"/>
    <mergeCell ref="C200:D200"/>
    <mergeCell ref="G200:N200"/>
    <mergeCell ref="B201:D201"/>
    <mergeCell ref="F201:N201"/>
    <mergeCell ref="I194:N194"/>
    <mergeCell ref="I195:N195"/>
    <mergeCell ref="I196:N196"/>
    <mergeCell ref="C198:D198"/>
    <mergeCell ref="G198:N198"/>
    <mergeCell ref="C206:D206"/>
    <mergeCell ref="C207:D207"/>
    <mergeCell ref="C209:D209"/>
    <mergeCell ref="C210:D210"/>
    <mergeCell ref="I211:J211"/>
    <mergeCell ref="C202:D202"/>
    <mergeCell ref="G202:N202"/>
    <mergeCell ref="C203:D203"/>
    <mergeCell ref="G203:N203"/>
    <mergeCell ref="K205:L205"/>
    <mergeCell ref="I221:N221"/>
    <mergeCell ref="I222:N222"/>
    <mergeCell ref="I223:N223"/>
    <mergeCell ref="C225:D225"/>
    <mergeCell ref="G225:N225"/>
    <mergeCell ref="J213:N213"/>
    <mergeCell ref="B214:D214"/>
    <mergeCell ref="F214:I214"/>
    <mergeCell ref="J214:N214"/>
    <mergeCell ref="I220:N220"/>
    <mergeCell ref="C229:D229"/>
    <mergeCell ref="G229:N229"/>
    <mergeCell ref="C230:D230"/>
    <mergeCell ref="G230:N230"/>
    <mergeCell ref="K232:L232"/>
    <mergeCell ref="C226:D226"/>
    <mergeCell ref="G226:N226"/>
    <mergeCell ref="C227:D227"/>
    <mergeCell ref="G227:N227"/>
    <mergeCell ref="B228:D228"/>
    <mergeCell ref="F228:N228"/>
    <mergeCell ref="J240:N240"/>
    <mergeCell ref="B241:D241"/>
    <mergeCell ref="F241:I241"/>
    <mergeCell ref="J241:N241"/>
    <mergeCell ref="I247:N247"/>
    <mergeCell ref="C233:D233"/>
    <mergeCell ref="C234:D234"/>
    <mergeCell ref="C236:D236"/>
    <mergeCell ref="C237:D237"/>
    <mergeCell ref="I238:J238"/>
    <mergeCell ref="C253:D253"/>
    <mergeCell ref="G253:N253"/>
    <mergeCell ref="C254:D254"/>
    <mergeCell ref="G254:N254"/>
    <mergeCell ref="B255:D255"/>
    <mergeCell ref="F255:N255"/>
    <mergeCell ref="I248:N248"/>
    <mergeCell ref="I249:N249"/>
    <mergeCell ref="I250:N250"/>
    <mergeCell ref="C252:D252"/>
    <mergeCell ref="G252:N252"/>
    <mergeCell ref="C260:D260"/>
    <mergeCell ref="C261:D261"/>
    <mergeCell ref="C263:D263"/>
    <mergeCell ref="C264:D264"/>
    <mergeCell ref="I265:J265"/>
    <mergeCell ref="C256:D256"/>
    <mergeCell ref="G256:N256"/>
    <mergeCell ref="C257:D257"/>
    <mergeCell ref="G257:N257"/>
    <mergeCell ref="K259:L259"/>
    <mergeCell ref="I275:N275"/>
    <mergeCell ref="I276:N276"/>
    <mergeCell ref="I277:N277"/>
    <mergeCell ref="C279:D279"/>
    <mergeCell ref="G279:N279"/>
    <mergeCell ref="J267:N267"/>
    <mergeCell ref="B268:D268"/>
    <mergeCell ref="F268:I268"/>
    <mergeCell ref="J268:N268"/>
    <mergeCell ref="I274:N274"/>
    <mergeCell ref="C283:D283"/>
    <mergeCell ref="G283:N283"/>
    <mergeCell ref="C284:D284"/>
    <mergeCell ref="G284:N284"/>
    <mergeCell ref="K286:L286"/>
    <mergeCell ref="C280:D280"/>
    <mergeCell ref="G280:N280"/>
    <mergeCell ref="C281:D281"/>
    <mergeCell ref="G281:N281"/>
    <mergeCell ref="B282:D282"/>
    <mergeCell ref="F282:N282"/>
    <mergeCell ref="J294:N294"/>
    <mergeCell ref="B295:D295"/>
    <mergeCell ref="F295:I295"/>
    <mergeCell ref="J295:N295"/>
    <mergeCell ref="I301:N301"/>
    <mergeCell ref="C287:D287"/>
    <mergeCell ref="C288:D288"/>
    <mergeCell ref="C290:D290"/>
    <mergeCell ref="C291:D291"/>
    <mergeCell ref="I292:J292"/>
    <mergeCell ref="C307:D307"/>
    <mergeCell ref="G307:N307"/>
    <mergeCell ref="C308:D308"/>
    <mergeCell ref="G308:N308"/>
    <mergeCell ref="B309:D309"/>
    <mergeCell ref="F309:N309"/>
    <mergeCell ref="I302:N302"/>
    <mergeCell ref="I303:N303"/>
    <mergeCell ref="I304:N304"/>
    <mergeCell ref="C306:D306"/>
    <mergeCell ref="G306:N306"/>
    <mergeCell ref="C314:D314"/>
    <mergeCell ref="C315:D315"/>
    <mergeCell ref="C317:D317"/>
    <mergeCell ref="C318:D318"/>
    <mergeCell ref="I319:J319"/>
    <mergeCell ref="C310:D310"/>
    <mergeCell ref="G310:N310"/>
    <mergeCell ref="C311:D311"/>
    <mergeCell ref="G311:N311"/>
    <mergeCell ref="K313:L313"/>
    <mergeCell ref="I329:N329"/>
    <mergeCell ref="I330:N330"/>
    <mergeCell ref="I331:N331"/>
    <mergeCell ref="C333:D333"/>
    <mergeCell ref="G333:N333"/>
    <mergeCell ref="J321:N321"/>
    <mergeCell ref="B322:D322"/>
    <mergeCell ref="F322:I322"/>
    <mergeCell ref="J322:N322"/>
    <mergeCell ref="I328:N328"/>
    <mergeCell ref="C337:D337"/>
    <mergeCell ref="G337:N337"/>
    <mergeCell ref="C338:D338"/>
    <mergeCell ref="G338:N338"/>
    <mergeCell ref="K340:L340"/>
    <mergeCell ref="C334:D334"/>
    <mergeCell ref="G334:N334"/>
    <mergeCell ref="C335:D335"/>
    <mergeCell ref="G335:N335"/>
    <mergeCell ref="B336:D336"/>
    <mergeCell ref="F336:N336"/>
    <mergeCell ref="J348:N348"/>
    <mergeCell ref="B349:D349"/>
    <mergeCell ref="F349:I349"/>
    <mergeCell ref="J349:N349"/>
    <mergeCell ref="I355:N355"/>
    <mergeCell ref="C341:D341"/>
    <mergeCell ref="C342:D342"/>
    <mergeCell ref="C344:D344"/>
    <mergeCell ref="C345:D345"/>
    <mergeCell ref="I346:J346"/>
    <mergeCell ref="C361:D361"/>
    <mergeCell ref="G361:N361"/>
    <mergeCell ref="C362:D362"/>
    <mergeCell ref="G362:N362"/>
    <mergeCell ref="B363:D363"/>
    <mergeCell ref="F363:N363"/>
    <mergeCell ref="I356:N356"/>
    <mergeCell ref="I357:N357"/>
    <mergeCell ref="I358:N358"/>
    <mergeCell ref="C360:D360"/>
    <mergeCell ref="G360:N360"/>
    <mergeCell ref="C368:D368"/>
    <mergeCell ref="C369:D369"/>
    <mergeCell ref="C371:D371"/>
    <mergeCell ref="C372:D372"/>
    <mergeCell ref="I373:J373"/>
    <mergeCell ref="C364:D364"/>
    <mergeCell ref="G364:N364"/>
    <mergeCell ref="C365:D365"/>
    <mergeCell ref="G365:N365"/>
    <mergeCell ref="K367:L367"/>
    <mergeCell ref="I383:N383"/>
    <mergeCell ref="I384:N384"/>
    <mergeCell ref="I385:N385"/>
    <mergeCell ref="C387:D387"/>
    <mergeCell ref="G387:N387"/>
    <mergeCell ref="J375:N375"/>
    <mergeCell ref="B376:D376"/>
    <mergeCell ref="F376:I376"/>
    <mergeCell ref="J376:N376"/>
    <mergeCell ref="I382:N382"/>
    <mergeCell ref="C391:D391"/>
    <mergeCell ref="G391:N391"/>
    <mergeCell ref="C392:D392"/>
    <mergeCell ref="G392:N392"/>
    <mergeCell ref="K394:L394"/>
    <mergeCell ref="C388:D388"/>
    <mergeCell ref="G388:N388"/>
    <mergeCell ref="C389:D389"/>
    <mergeCell ref="G389:N389"/>
    <mergeCell ref="B390:D390"/>
    <mergeCell ref="F390:N390"/>
    <mergeCell ref="J402:N402"/>
    <mergeCell ref="B403:D403"/>
    <mergeCell ref="F403:I403"/>
    <mergeCell ref="J403:N403"/>
    <mergeCell ref="C395:D395"/>
    <mergeCell ref="C396:D396"/>
    <mergeCell ref="C398:D398"/>
    <mergeCell ref="C399:D399"/>
    <mergeCell ref="I400:J400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AF96-1CCA-489D-B5CD-45AE68C56DF8}">
  <dimension ref="A1:J15"/>
  <sheetViews>
    <sheetView workbookViewId="0">
      <selection activeCell="B4" sqref="B4"/>
    </sheetView>
  </sheetViews>
  <sheetFormatPr defaultRowHeight="14.4"/>
  <cols>
    <col min="1" max="1" width="3.6640625" customWidth="1"/>
    <col min="3" max="3" width="17.5546875" customWidth="1"/>
  </cols>
  <sheetData>
    <row r="1" spans="1:10" ht="15" thickBot="1"/>
    <row r="2" spans="1:10" ht="17.399999999999999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6">
      <c r="A3" s="106"/>
      <c r="B3" s="113" t="s">
        <v>41</v>
      </c>
      <c r="C3" s="112"/>
      <c r="D3" s="112"/>
      <c r="E3" s="114"/>
      <c r="F3" s="110"/>
      <c r="G3" s="111"/>
      <c r="H3" s="111"/>
      <c r="I3" s="112"/>
      <c r="J3" s="112"/>
    </row>
    <row r="4" spans="1:10" ht="16.2" thickBot="1">
      <c r="A4" s="106"/>
      <c r="B4" s="131" t="s">
        <v>222</v>
      </c>
      <c r="C4" s="132"/>
      <c r="D4" s="132"/>
      <c r="E4" s="133"/>
      <c r="F4" s="110"/>
      <c r="G4" s="111"/>
      <c r="H4" s="111"/>
      <c r="I4" s="112"/>
      <c r="J4" s="112"/>
    </row>
    <row r="5" spans="1:10" ht="15.6">
      <c r="A5" s="111"/>
      <c r="B5" s="134"/>
      <c r="C5" s="134"/>
      <c r="D5" s="134"/>
      <c r="E5" s="134"/>
      <c r="F5" s="111"/>
      <c r="G5" s="111"/>
      <c r="H5" s="111"/>
      <c r="I5" s="112"/>
      <c r="J5" s="112"/>
    </row>
    <row r="6" spans="1:10">
      <c r="A6" s="120"/>
      <c r="B6" s="135" t="s">
        <v>44</v>
      </c>
      <c r="C6" s="136" t="s">
        <v>45</v>
      </c>
      <c r="D6" s="136" t="s">
        <v>46</v>
      </c>
      <c r="E6" s="136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37" t="s">
        <v>50</v>
      </c>
      <c r="B7" s="138">
        <v>1659</v>
      </c>
      <c r="C7" s="139" t="s">
        <v>55</v>
      </c>
      <c r="D7" s="120"/>
      <c r="E7" s="120" t="s">
        <v>53</v>
      </c>
      <c r="F7" s="120"/>
      <c r="G7" s="120"/>
      <c r="H7" s="120" t="s">
        <v>50</v>
      </c>
      <c r="I7" s="121"/>
      <c r="J7" s="122"/>
    </row>
    <row r="8" spans="1:10">
      <c r="A8" s="137" t="s">
        <v>53</v>
      </c>
      <c r="B8" s="138">
        <v>1363</v>
      </c>
      <c r="C8" s="140" t="s">
        <v>104</v>
      </c>
      <c r="D8" s="120"/>
      <c r="E8" s="120" t="s">
        <v>50</v>
      </c>
      <c r="F8" s="120"/>
      <c r="G8" s="120"/>
      <c r="H8" s="120" t="s">
        <v>53</v>
      </c>
      <c r="I8" s="121"/>
      <c r="J8" s="122"/>
    </row>
    <row r="9" spans="1:10">
      <c r="A9" s="120" t="s">
        <v>56</v>
      </c>
      <c r="B9" s="136"/>
      <c r="C9" s="140" t="s">
        <v>105</v>
      </c>
      <c r="D9" s="120"/>
      <c r="E9" s="120" t="s">
        <v>183</v>
      </c>
      <c r="F9" s="120"/>
      <c r="G9" s="120"/>
      <c r="H9" s="120" t="s">
        <v>56</v>
      </c>
      <c r="I9" s="121"/>
      <c r="J9" s="122"/>
    </row>
    <row r="10" spans="1:10">
      <c r="A10" s="123"/>
      <c r="B10" s="123"/>
      <c r="C10" s="124"/>
      <c r="D10" s="124"/>
      <c r="E10" s="124"/>
      <c r="F10" s="124"/>
      <c r="G10" s="124"/>
      <c r="H10" s="124"/>
      <c r="I10" s="125"/>
      <c r="J10" s="125"/>
    </row>
    <row r="11" spans="1:10">
      <c r="A11" s="122"/>
      <c r="B11" s="126"/>
      <c r="C11" s="120"/>
      <c r="D11" s="120" t="s">
        <v>61</v>
      </c>
      <c r="E11" s="120" t="s">
        <v>62</v>
      </c>
      <c r="F11" s="120" t="s">
        <v>63</v>
      </c>
      <c r="G11" s="120" t="s">
        <v>64</v>
      </c>
      <c r="H11" s="120" t="s">
        <v>65</v>
      </c>
      <c r="I11" s="120" t="s">
        <v>66</v>
      </c>
      <c r="J11" s="120" t="s">
        <v>31</v>
      </c>
    </row>
    <row r="12" spans="1:10">
      <c r="A12" s="122"/>
      <c r="B12" s="126"/>
      <c r="C12" s="120" t="s">
        <v>67</v>
      </c>
      <c r="D12" s="120"/>
      <c r="E12" s="120"/>
      <c r="F12" s="120"/>
      <c r="G12" s="120"/>
      <c r="H12" s="120"/>
      <c r="I12" s="120" t="s">
        <v>153</v>
      </c>
      <c r="J12" s="120" t="s">
        <v>53</v>
      </c>
    </row>
    <row r="13" spans="1:10">
      <c r="A13" s="122"/>
      <c r="B13" s="126"/>
      <c r="C13" s="120" t="s">
        <v>70</v>
      </c>
      <c r="D13" s="120"/>
      <c r="E13" s="120"/>
      <c r="F13" s="120"/>
      <c r="G13" s="120"/>
      <c r="H13" s="120"/>
      <c r="I13" s="120" t="s">
        <v>153</v>
      </c>
      <c r="J13" s="120" t="s">
        <v>50</v>
      </c>
    </row>
    <row r="14" spans="1:10">
      <c r="A14" s="122"/>
      <c r="B14" s="126"/>
      <c r="C14" s="120" t="s">
        <v>71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2"/>
      <c r="C15" s="122"/>
      <c r="D15" s="122"/>
      <c r="E15" s="122"/>
      <c r="F15" s="122"/>
      <c r="G15" s="122"/>
      <c r="H15" s="122"/>
      <c r="I15" s="122"/>
      <c r="J15" s="122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A640-B93F-4980-9D2B-4A25470A1D94}">
  <dimension ref="B1:U156"/>
  <sheetViews>
    <sheetView workbookViewId="0">
      <selection activeCell="Q2" sqref="Q2"/>
    </sheetView>
  </sheetViews>
  <sheetFormatPr defaultColWidth="11.5546875" defaultRowHeight="14.4"/>
  <cols>
    <col min="1" max="1" width="2.77734375" customWidth="1"/>
    <col min="2" max="2" width="6.44140625" customWidth="1"/>
    <col min="3" max="3" width="8.33203125" customWidth="1"/>
    <col min="4" max="4" width="17.33203125" customWidth="1"/>
    <col min="5" max="5" width="19" customWidth="1"/>
    <col min="6" max="6" width="5.88671875" customWidth="1"/>
    <col min="7" max="7" width="5.6640625" customWidth="1"/>
    <col min="8" max="8" width="4.88671875" customWidth="1"/>
    <col min="9" max="9" width="5.5546875" customWidth="1"/>
    <col min="10" max="10" width="5.44140625" customWidth="1"/>
    <col min="11" max="11" width="5.109375" customWidth="1"/>
    <col min="12" max="15" width="3.6640625" customWidth="1"/>
    <col min="16" max="254" width="9.109375" customWidth="1"/>
    <col min="258" max="258" width="1.5546875" customWidth="1"/>
    <col min="259" max="259" width="8.33203125" customWidth="1"/>
    <col min="260" max="260" width="17.33203125" customWidth="1"/>
    <col min="261" max="261" width="19" customWidth="1"/>
    <col min="262" max="262" width="5.88671875" customWidth="1"/>
    <col min="263" max="263" width="5.6640625" customWidth="1"/>
    <col min="264" max="264" width="4.88671875" customWidth="1"/>
    <col min="265" max="265" width="5.5546875" customWidth="1"/>
    <col min="266" max="266" width="5.44140625" customWidth="1"/>
    <col min="267" max="267" width="5.109375" customWidth="1"/>
    <col min="268" max="271" width="3.6640625" customWidth="1"/>
    <col min="272" max="510" width="9.109375" customWidth="1"/>
    <col min="514" max="514" width="1.5546875" customWidth="1"/>
    <col min="515" max="515" width="8.33203125" customWidth="1"/>
    <col min="516" max="516" width="17.33203125" customWidth="1"/>
    <col min="517" max="517" width="19" customWidth="1"/>
    <col min="518" max="518" width="5.88671875" customWidth="1"/>
    <col min="519" max="519" width="5.6640625" customWidth="1"/>
    <col min="520" max="520" width="4.88671875" customWidth="1"/>
    <col min="521" max="521" width="5.5546875" customWidth="1"/>
    <col min="522" max="522" width="5.44140625" customWidth="1"/>
    <col min="523" max="523" width="5.109375" customWidth="1"/>
    <col min="524" max="527" width="3.6640625" customWidth="1"/>
    <col min="528" max="766" width="9.109375" customWidth="1"/>
    <col min="770" max="770" width="1.5546875" customWidth="1"/>
    <col min="771" max="771" width="8.33203125" customWidth="1"/>
    <col min="772" max="772" width="17.33203125" customWidth="1"/>
    <col min="773" max="773" width="19" customWidth="1"/>
    <col min="774" max="774" width="5.88671875" customWidth="1"/>
    <col min="775" max="775" width="5.6640625" customWidth="1"/>
    <col min="776" max="776" width="4.88671875" customWidth="1"/>
    <col min="777" max="777" width="5.5546875" customWidth="1"/>
    <col min="778" max="778" width="5.44140625" customWidth="1"/>
    <col min="779" max="779" width="5.109375" customWidth="1"/>
    <col min="780" max="783" width="3.6640625" customWidth="1"/>
    <col min="784" max="1022" width="9.109375" customWidth="1"/>
    <col min="1026" max="1026" width="1.5546875" customWidth="1"/>
    <col min="1027" max="1027" width="8.33203125" customWidth="1"/>
    <col min="1028" max="1028" width="17.33203125" customWidth="1"/>
    <col min="1029" max="1029" width="19" customWidth="1"/>
    <col min="1030" max="1030" width="5.88671875" customWidth="1"/>
    <col min="1031" max="1031" width="5.6640625" customWidth="1"/>
    <col min="1032" max="1032" width="4.88671875" customWidth="1"/>
    <col min="1033" max="1033" width="5.5546875" customWidth="1"/>
    <col min="1034" max="1034" width="5.44140625" customWidth="1"/>
    <col min="1035" max="1035" width="5.109375" customWidth="1"/>
    <col min="1036" max="1039" width="3.6640625" customWidth="1"/>
    <col min="1040" max="1278" width="9.109375" customWidth="1"/>
    <col min="1282" max="1282" width="1.5546875" customWidth="1"/>
    <col min="1283" max="1283" width="8.33203125" customWidth="1"/>
    <col min="1284" max="1284" width="17.33203125" customWidth="1"/>
    <col min="1285" max="1285" width="19" customWidth="1"/>
    <col min="1286" max="1286" width="5.88671875" customWidth="1"/>
    <col min="1287" max="1287" width="5.6640625" customWidth="1"/>
    <col min="1288" max="1288" width="4.88671875" customWidth="1"/>
    <col min="1289" max="1289" width="5.5546875" customWidth="1"/>
    <col min="1290" max="1290" width="5.44140625" customWidth="1"/>
    <col min="1291" max="1291" width="5.109375" customWidth="1"/>
    <col min="1292" max="1295" width="3.6640625" customWidth="1"/>
    <col min="1296" max="1534" width="9.109375" customWidth="1"/>
    <col min="1538" max="1538" width="1.5546875" customWidth="1"/>
    <col min="1539" max="1539" width="8.33203125" customWidth="1"/>
    <col min="1540" max="1540" width="17.33203125" customWidth="1"/>
    <col min="1541" max="1541" width="19" customWidth="1"/>
    <col min="1542" max="1542" width="5.88671875" customWidth="1"/>
    <col min="1543" max="1543" width="5.6640625" customWidth="1"/>
    <col min="1544" max="1544" width="4.88671875" customWidth="1"/>
    <col min="1545" max="1545" width="5.5546875" customWidth="1"/>
    <col min="1546" max="1546" width="5.44140625" customWidth="1"/>
    <col min="1547" max="1547" width="5.109375" customWidth="1"/>
    <col min="1548" max="1551" width="3.6640625" customWidth="1"/>
    <col min="1552" max="1790" width="9.109375" customWidth="1"/>
    <col min="1794" max="1794" width="1.5546875" customWidth="1"/>
    <col min="1795" max="1795" width="8.33203125" customWidth="1"/>
    <col min="1796" max="1796" width="17.33203125" customWidth="1"/>
    <col min="1797" max="1797" width="19" customWidth="1"/>
    <col min="1798" max="1798" width="5.88671875" customWidth="1"/>
    <col min="1799" max="1799" width="5.6640625" customWidth="1"/>
    <col min="1800" max="1800" width="4.88671875" customWidth="1"/>
    <col min="1801" max="1801" width="5.5546875" customWidth="1"/>
    <col min="1802" max="1802" width="5.44140625" customWidth="1"/>
    <col min="1803" max="1803" width="5.109375" customWidth="1"/>
    <col min="1804" max="1807" width="3.6640625" customWidth="1"/>
    <col min="1808" max="2046" width="9.109375" customWidth="1"/>
    <col min="2050" max="2050" width="1.5546875" customWidth="1"/>
    <col min="2051" max="2051" width="8.33203125" customWidth="1"/>
    <col min="2052" max="2052" width="17.33203125" customWidth="1"/>
    <col min="2053" max="2053" width="19" customWidth="1"/>
    <col min="2054" max="2054" width="5.88671875" customWidth="1"/>
    <col min="2055" max="2055" width="5.6640625" customWidth="1"/>
    <col min="2056" max="2056" width="4.88671875" customWidth="1"/>
    <col min="2057" max="2057" width="5.5546875" customWidth="1"/>
    <col min="2058" max="2058" width="5.44140625" customWidth="1"/>
    <col min="2059" max="2059" width="5.109375" customWidth="1"/>
    <col min="2060" max="2063" width="3.6640625" customWidth="1"/>
    <col min="2064" max="2302" width="9.109375" customWidth="1"/>
    <col min="2306" max="2306" width="1.5546875" customWidth="1"/>
    <col min="2307" max="2307" width="8.33203125" customWidth="1"/>
    <col min="2308" max="2308" width="17.33203125" customWidth="1"/>
    <col min="2309" max="2309" width="19" customWidth="1"/>
    <col min="2310" max="2310" width="5.88671875" customWidth="1"/>
    <col min="2311" max="2311" width="5.6640625" customWidth="1"/>
    <col min="2312" max="2312" width="4.88671875" customWidth="1"/>
    <col min="2313" max="2313" width="5.5546875" customWidth="1"/>
    <col min="2314" max="2314" width="5.44140625" customWidth="1"/>
    <col min="2315" max="2315" width="5.109375" customWidth="1"/>
    <col min="2316" max="2319" width="3.6640625" customWidth="1"/>
    <col min="2320" max="2558" width="9.109375" customWidth="1"/>
    <col min="2562" max="2562" width="1.5546875" customWidth="1"/>
    <col min="2563" max="2563" width="8.33203125" customWidth="1"/>
    <col min="2564" max="2564" width="17.33203125" customWidth="1"/>
    <col min="2565" max="2565" width="19" customWidth="1"/>
    <col min="2566" max="2566" width="5.88671875" customWidth="1"/>
    <col min="2567" max="2567" width="5.6640625" customWidth="1"/>
    <col min="2568" max="2568" width="4.88671875" customWidth="1"/>
    <col min="2569" max="2569" width="5.5546875" customWidth="1"/>
    <col min="2570" max="2570" width="5.44140625" customWidth="1"/>
    <col min="2571" max="2571" width="5.109375" customWidth="1"/>
    <col min="2572" max="2575" width="3.6640625" customWidth="1"/>
    <col min="2576" max="2814" width="9.109375" customWidth="1"/>
    <col min="2818" max="2818" width="1.5546875" customWidth="1"/>
    <col min="2819" max="2819" width="8.33203125" customWidth="1"/>
    <col min="2820" max="2820" width="17.33203125" customWidth="1"/>
    <col min="2821" max="2821" width="19" customWidth="1"/>
    <col min="2822" max="2822" width="5.88671875" customWidth="1"/>
    <col min="2823" max="2823" width="5.6640625" customWidth="1"/>
    <col min="2824" max="2824" width="4.88671875" customWidth="1"/>
    <col min="2825" max="2825" width="5.5546875" customWidth="1"/>
    <col min="2826" max="2826" width="5.44140625" customWidth="1"/>
    <col min="2827" max="2827" width="5.109375" customWidth="1"/>
    <col min="2828" max="2831" width="3.6640625" customWidth="1"/>
    <col min="2832" max="3070" width="9.109375" customWidth="1"/>
    <col min="3074" max="3074" width="1.5546875" customWidth="1"/>
    <col min="3075" max="3075" width="8.33203125" customWidth="1"/>
    <col min="3076" max="3076" width="17.33203125" customWidth="1"/>
    <col min="3077" max="3077" width="19" customWidth="1"/>
    <col min="3078" max="3078" width="5.88671875" customWidth="1"/>
    <col min="3079" max="3079" width="5.6640625" customWidth="1"/>
    <col min="3080" max="3080" width="4.88671875" customWidth="1"/>
    <col min="3081" max="3081" width="5.5546875" customWidth="1"/>
    <col min="3082" max="3082" width="5.44140625" customWidth="1"/>
    <col min="3083" max="3083" width="5.109375" customWidth="1"/>
    <col min="3084" max="3087" width="3.6640625" customWidth="1"/>
    <col min="3088" max="3326" width="9.109375" customWidth="1"/>
    <col min="3330" max="3330" width="1.5546875" customWidth="1"/>
    <col min="3331" max="3331" width="8.33203125" customWidth="1"/>
    <col min="3332" max="3332" width="17.33203125" customWidth="1"/>
    <col min="3333" max="3333" width="19" customWidth="1"/>
    <col min="3334" max="3334" width="5.88671875" customWidth="1"/>
    <col min="3335" max="3335" width="5.6640625" customWidth="1"/>
    <col min="3336" max="3336" width="4.88671875" customWidth="1"/>
    <col min="3337" max="3337" width="5.5546875" customWidth="1"/>
    <col min="3338" max="3338" width="5.44140625" customWidth="1"/>
    <col min="3339" max="3339" width="5.109375" customWidth="1"/>
    <col min="3340" max="3343" width="3.6640625" customWidth="1"/>
    <col min="3344" max="3582" width="9.109375" customWidth="1"/>
    <col min="3586" max="3586" width="1.5546875" customWidth="1"/>
    <col min="3587" max="3587" width="8.33203125" customWidth="1"/>
    <col min="3588" max="3588" width="17.33203125" customWidth="1"/>
    <col min="3589" max="3589" width="19" customWidth="1"/>
    <col min="3590" max="3590" width="5.88671875" customWidth="1"/>
    <col min="3591" max="3591" width="5.6640625" customWidth="1"/>
    <col min="3592" max="3592" width="4.88671875" customWidth="1"/>
    <col min="3593" max="3593" width="5.5546875" customWidth="1"/>
    <col min="3594" max="3594" width="5.44140625" customWidth="1"/>
    <col min="3595" max="3595" width="5.109375" customWidth="1"/>
    <col min="3596" max="3599" width="3.6640625" customWidth="1"/>
    <col min="3600" max="3838" width="9.109375" customWidth="1"/>
    <col min="3842" max="3842" width="1.5546875" customWidth="1"/>
    <col min="3843" max="3843" width="8.33203125" customWidth="1"/>
    <col min="3844" max="3844" width="17.33203125" customWidth="1"/>
    <col min="3845" max="3845" width="19" customWidth="1"/>
    <col min="3846" max="3846" width="5.88671875" customWidth="1"/>
    <col min="3847" max="3847" width="5.6640625" customWidth="1"/>
    <col min="3848" max="3848" width="4.88671875" customWidth="1"/>
    <col min="3849" max="3849" width="5.5546875" customWidth="1"/>
    <col min="3850" max="3850" width="5.44140625" customWidth="1"/>
    <col min="3851" max="3851" width="5.109375" customWidth="1"/>
    <col min="3852" max="3855" width="3.6640625" customWidth="1"/>
    <col min="3856" max="4094" width="9.109375" customWidth="1"/>
    <col min="4098" max="4098" width="1.5546875" customWidth="1"/>
    <col min="4099" max="4099" width="8.33203125" customWidth="1"/>
    <col min="4100" max="4100" width="17.33203125" customWidth="1"/>
    <col min="4101" max="4101" width="19" customWidth="1"/>
    <col min="4102" max="4102" width="5.88671875" customWidth="1"/>
    <col min="4103" max="4103" width="5.6640625" customWidth="1"/>
    <col min="4104" max="4104" width="4.88671875" customWidth="1"/>
    <col min="4105" max="4105" width="5.5546875" customWidth="1"/>
    <col min="4106" max="4106" width="5.44140625" customWidth="1"/>
    <col min="4107" max="4107" width="5.109375" customWidth="1"/>
    <col min="4108" max="4111" width="3.6640625" customWidth="1"/>
    <col min="4112" max="4350" width="9.109375" customWidth="1"/>
    <col min="4354" max="4354" width="1.5546875" customWidth="1"/>
    <col min="4355" max="4355" width="8.33203125" customWidth="1"/>
    <col min="4356" max="4356" width="17.33203125" customWidth="1"/>
    <col min="4357" max="4357" width="19" customWidth="1"/>
    <col min="4358" max="4358" width="5.88671875" customWidth="1"/>
    <col min="4359" max="4359" width="5.6640625" customWidth="1"/>
    <col min="4360" max="4360" width="4.88671875" customWidth="1"/>
    <col min="4361" max="4361" width="5.5546875" customWidth="1"/>
    <col min="4362" max="4362" width="5.44140625" customWidth="1"/>
    <col min="4363" max="4363" width="5.109375" customWidth="1"/>
    <col min="4364" max="4367" width="3.6640625" customWidth="1"/>
    <col min="4368" max="4606" width="9.109375" customWidth="1"/>
    <col min="4610" max="4610" width="1.5546875" customWidth="1"/>
    <col min="4611" max="4611" width="8.33203125" customWidth="1"/>
    <col min="4612" max="4612" width="17.33203125" customWidth="1"/>
    <col min="4613" max="4613" width="19" customWidth="1"/>
    <col min="4614" max="4614" width="5.88671875" customWidth="1"/>
    <col min="4615" max="4615" width="5.6640625" customWidth="1"/>
    <col min="4616" max="4616" width="4.88671875" customWidth="1"/>
    <col min="4617" max="4617" width="5.5546875" customWidth="1"/>
    <col min="4618" max="4618" width="5.44140625" customWidth="1"/>
    <col min="4619" max="4619" width="5.109375" customWidth="1"/>
    <col min="4620" max="4623" width="3.6640625" customWidth="1"/>
    <col min="4624" max="4862" width="9.109375" customWidth="1"/>
    <col min="4866" max="4866" width="1.5546875" customWidth="1"/>
    <col min="4867" max="4867" width="8.33203125" customWidth="1"/>
    <col min="4868" max="4868" width="17.33203125" customWidth="1"/>
    <col min="4869" max="4869" width="19" customWidth="1"/>
    <col min="4870" max="4870" width="5.88671875" customWidth="1"/>
    <col min="4871" max="4871" width="5.6640625" customWidth="1"/>
    <col min="4872" max="4872" width="4.88671875" customWidth="1"/>
    <col min="4873" max="4873" width="5.5546875" customWidth="1"/>
    <col min="4874" max="4874" width="5.44140625" customWidth="1"/>
    <col min="4875" max="4875" width="5.109375" customWidth="1"/>
    <col min="4876" max="4879" width="3.6640625" customWidth="1"/>
    <col min="4880" max="5118" width="9.109375" customWidth="1"/>
    <col min="5122" max="5122" width="1.5546875" customWidth="1"/>
    <col min="5123" max="5123" width="8.33203125" customWidth="1"/>
    <col min="5124" max="5124" width="17.33203125" customWidth="1"/>
    <col min="5125" max="5125" width="19" customWidth="1"/>
    <col min="5126" max="5126" width="5.88671875" customWidth="1"/>
    <col min="5127" max="5127" width="5.6640625" customWidth="1"/>
    <col min="5128" max="5128" width="4.88671875" customWidth="1"/>
    <col min="5129" max="5129" width="5.5546875" customWidth="1"/>
    <col min="5130" max="5130" width="5.44140625" customWidth="1"/>
    <col min="5131" max="5131" width="5.109375" customWidth="1"/>
    <col min="5132" max="5135" width="3.6640625" customWidth="1"/>
    <col min="5136" max="5374" width="9.109375" customWidth="1"/>
    <col min="5378" max="5378" width="1.5546875" customWidth="1"/>
    <col min="5379" max="5379" width="8.33203125" customWidth="1"/>
    <col min="5380" max="5380" width="17.33203125" customWidth="1"/>
    <col min="5381" max="5381" width="19" customWidth="1"/>
    <col min="5382" max="5382" width="5.88671875" customWidth="1"/>
    <col min="5383" max="5383" width="5.6640625" customWidth="1"/>
    <col min="5384" max="5384" width="4.88671875" customWidth="1"/>
    <col min="5385" max="5385" width="5.5546875" customWidth="1"/>
    <col min="5386" max="5386" width="5.44140625" customWidth="1"/>
    <col min="5387" max="5387" width="5.109375" customWidth="1"/>
    <col min="5388" max="5391" width="3.6640625" customWidth="1"/>
    <col min="5392" max="5630" width="9.109375" customWidth="1"/>
    <col min="5634" max="5634" width="1.5546875" customWidth="1"/>
    <col min="5635" max="5635" width="8.33203125" customWidth="1"/>
    <col min="5636" max="5636" width="17.33203125" customWidth="1"/>
    <col min="5637" max="5637" width="19" customWidth="1"/>
    <col min="5638" max="5638" width="5.88671875" customWidth="1"/>
    <col min="5639" max="5639" width="5.6640625" customWidth="1"/>
    <col min="5640" max="5640" width="4.88671875" customWidth="1"/>
    <col min="5641" max="5641" width="5.5546875" customWidth="1"/>
    <col min="5642" max="5642" width="5.44140625" customWidth="1"/>
    <col min="5643" max="5643" width="5.109375" customWidth="1"/>
    <col min="5644" max="5647" width="3.6640625" customWidth="1"/>
    <col min="5648" max="5886" width="9.109375" customWidth="1"/>
    <col min="5890" max="5890" width="1.5546875" customWidth="1"/>
    <col min="5891" max="5891" width="8.33203125" customWidth="1"/>
    <col min="5892" max="5892" width="17.33203125" customWidth="1"/>
    <col min="5893" max="5893" width="19" customWidth="1"/>
    <col min="5894" max="5894" width="5.88671875" customWidth="1"/>
    <col min="5895" max="5895" width="5.6640625" customWidth="1"/>
    <col min="5896" max="5896" width="4.88671875" customWidth="1"/>
    <col min="5897" max="5897" width="5.5546875" customWidth="1"/>
    <col min="5898" max="5898" width="5.44140625" customWidth="1"/>
    <col min="5899" max="5899" width="5.109375" customWidth="1"/>
    <col min="5900" max="5903" width="3.6640625" customWidth="1"/>
    <col min="5904" max="6142" width="9.109375" customWidth="1"/>
    <col min="6146" max="6146" width="1.5546875" customWidth="1"/>
    <col min="6147" max="6147" width="8.33203125" customWidth="1"/>
    <col min="6148" max="6148" width="17.33203125" customWidth="1"/>
    <col min="6149" max="6149" width="19" customWidth="1"/>
    <col min="6150" max="6150" width="5.88671875" customWidth="1"/>
    <col min="6151" max="6151" width="5.6640625" customWidth="1"/>
    <col min="6152" max="6152" width="4.88671875" customWidth="1"/>
    <col min="6153" max="6153" width="5.5546875" customWidth="1"/>
    <col min="6154" max="6154" width="5.44140625" customWidth="1"/>
    <col min="6155" max="6155" width="5.109375" customWidth="1"/>
    <col min="6156" max="6159" width="3.6640625" customWidth="1"/>
    <col min="6160" max="6398" width="9.109375" customWidth="1"/>
    <col min="6402" max="6402" width="1.5546875" customWidth="1"/>
    <col min="6403" max="6403" width="8.33203125" customWidth="1"/>
    <col min="6404" max="6404" width="17.33203125" customWidth="1"/>
    <col min="6405" max="6405" width="19" customWidth="1"/>
    <col min="6406" max="6406" width="5.88671875" customWidth="1"/>
    <col min="6407" max="6407" width="5.6640625" customWidth="1"/>
    <col min="6408" max="6408" width="4.88671875" customWidth="1"/>
    <col min="6409" max="6409" width="5.5546875" customWidth="1"/>
    <col min="6410" max="6410" width="5.44140625" customWidth="1"/>
    <col min="6411" max="6411" width="5.109375" customWidth="1"/>
    <col min="6412" max="6415" width="3.6640625" customWidth="1"/>
    <col min="6416" max="6654" width="9.109375" customWidth="1"/>
    <col min="6658" max="6658" width="1.5546875" customWidth="1"/>
    <col min="6659" max="6659" width="8.33203125" customWidth="1"/>
    <col min="6660" max="6660" width="17.33203125" customWidth="1"/>
    <col min="6661" max="6661" width="19" customWidth="1"/>
    <col min="6662" max="6662" width="5.88671875" customWidth="1"/>
    <col min="6663" max="6663" width="5.6640625" customWidth="1"/>
    <col min="6664" max="6664" width="4.88671875" customWidth="1"/>
    <col min="6665" max="6665" width="5.5546875" customWidth="1"/>
    <col min="6666" max="6666" width="5.44140625" customWidth="1"/>
    <col min="6667" max="6667" width="5.109375" customWidth="1"/>
    <col min="6668" max="6671" width="3.6640625" customWidth="1"/>
    <col min="6672" max="6910" width="9.109375" customWidth="1"/>
    <col min="6914" max="6914" width="1.5546875" customWidth="1"/>
    <col min="6915" max="6915" width="8.33203125" customWidth="1"/>
    <col min="6916" max="6916" width="17.33203125" customWidth="1"/>
    <col min="6917" max="6917" width="19" customWidth="1"/>
    <col min="6918" max="6918" width="5.88671875" customWidth="1"/>
    <col min="6919" max="6919" width="5.6640625" customWidth="1"/>
    <col min="6920" max="6920" width="4.88671875" customWidth="1"/>
    <col min="6921" max="6921" width="5.5546875" customWidth="1"/>
    <col min="6922" max="6922" width="5.44140625" customWidth="1"/>
    <col min="6923" max="6923" width="5.109375" customWidth="1"/>
    <col min="6924" max="6927" width="3.6640625" customWidth="1"/>
    <col min="6928" max="7166" width="9.109375" customWidth="1"/>
    <col min="7170" max="7170" width="1.5546875" customWidth="1"/>
    <col min="7171" max="7171" width="8.33203125" customWidth="1"/>
    <col min="7172" max="7172" width="17.33203125" customWidth="1"/>
    <col min="7173" max="7173" width="19" customWidth="1"/>
    <col min="7174" max="7174" width="5.88671875" customWidth="1"/>
    <col min="7175" max="7175" width="5.6640625" customWidth="1"/>
    <col min="7176" max="7176" width="4.88671875" customWidth="1"/>
    <col min="7177" max="7177" width="5.5546875" customWidth="1"/>
    <col min="7178" max="7178" width="5.44140625" customWidth="1"/>
    <col min="7179" max="7179" width="5.109375" customWidth="1"/>
    <col min="7180" max="7183" width="3.6640625" customWidth="1"/>
    <col min="7184" max="7422" width="9.109375" customWidth="1"/>
    <col min="7426" max="7426" width="1.5546875" customWidth="1"/>
    <col min="7427" max="7427" width="8.33203125" customWidth="1"/>
    <col min="7428" max="7428" width="17.33203125" customWidth="1"/>
    <col min="7429" max="7429" width="19" customWidth="1"/>
    <col min="7430" max="7430" width="5.88671875" customWidth="1"/>
    <col min="7431" max="7431" width="5.6640625" customWidth="1"/>
    <col min="7432" max="7432" width="4.88671875" customWidth="1"/>
    <col min="7433" max="7433" width="5.5546875" customWidth="1"/>
    <col min="7434" max="7434" width="5.44140625" customWidth="1"/>
    <col min="7435" max="7435" width="5.109375" customWidth="1"/>
    <col min="7436" max="7439" width="3.6640625" customWidth="1"/>
    <col min="7440" max="7678" width="9.109375" customWidth="1"/>
    <col min="7682" max="7682" width="1.5546875" customWidth="1"/>
    <col min="7683" max="7683" width="8.33203125" customWidth="1"/>
    <col min="7684" max="7684" width="17.33203125" customWidth="1"/>
    <col min="7685" max="7685" width="19" customWidth="1"/>
    <col min="7686" max="7686" width="5.88671875" customWidth="1"/>
    <col min="7687" max="7687" width="5.6640625" customWidth="1"/>
    <col min="7688" max="7688" width="4.88671875" customWidth="1"/>
    <col min="7689" max="7689" width="5.5546875" customWidth="1"/>
    <col min="7690" max="7690" width="5.44140625" customWidth="1"/>
    <col min="7691" max="7691" width="5.109375" customWidth="1"/>
    <col min="7692" max="7695" width="3.6640625" customWidth="1"/>
    <col min="7696" max="7934" width="9.109375" customWidth="1"/>
    <col min="7938" max="7938" width="1.5546875" customWidth="1"/>
    <col min="7939" max="7939" width="8.33203125" customWidth="1"/>
    <col min="7940" max="7940" width="17.33203125" customWidth="1"/>
    <col min="7941" max="7941" width="19" customWidth="1"/>
    <col min="7942" max="7942" width="5.88671875" customWidth="1"/>
    <col min="7943" max="7943" width="5.6640625" customWidth="1"/>
    <col min="7944" max="7944" width="4.88671875" customWidth="1"/>
    <col min="7945" max="7945" width="5.5546875" customWidth="1"/>
    <col min="7946" max="7946" width="5.44140625" customWidth="1"/>
    <col min="7947" max="7947" width="5.109375" customWidth="1"/>
    <col min="7948" max="7951" width="3.6640625" customWidth="1"/>
    <col min="7952" max="8190" width="9.109375" customWidth="1"/>
    <col min="8194" max="8194" width="1.5546875" customWidth="1"/>
    <col min="8195" max="8195" width="8.33203125" customWidth="1"/>
    <col min="8196" max="8196" width="17.33203125" customWidth="1"/>
    <col min="8197" max="8197" width="19" customWidth="1"/>
    <col min="8198" max="8198" width="5.88671875" customWidth="1"/>
    <col min="8199" max="8199" width="5.6640625" customWidth="1"/>
    <col min="8200" max="8200" width="4.88671875" customWidth="1"/>
    <col min="8201" max="8201" width="5.5546875" customWidth="1"/>
    <col min="8202" max="8202" width="5.44140625" customWidth="1"/>
    <col min="8203" max="8203" width="5.109375" customWidth="1"/>
    <col min="8204" max="8207" width="3.6640625" customWidth="1"/>
    <col min="8208" max="8446" width="9.109375" customWidth="1"/>
    <col min="8450" max="8450" width="1.5546875" customWidth="1"/>
    <col min="8451" max="8451" width="8.33203125" customWidth="1"/>
    <col min="8452" max="8452" width="17.33203125" customWidth="1"/>
    <col min="8453" max="8453" width="19" customWidth="1"/>
    <col min="8454" max="8454" width="5.88671875" customWidth="1"/>
    <col min="8455" max="8455" width="5.6640625" customWidth="1"/>
    <col min="8456" max="8456" width="4.88671875" customWidth="1"/>
    <col min="8457" max="8457" width="5.5546875" customWidth="1"/>
    <col min="8458" max="8458" width="5.44140625" customWidth="1"/>
    <col min="8459" max="8459" width="5.109375" customWidth="1"/>
    <col min="8460" max="8463" width="3.6640625" customWidth="1"/>
    <col min="8464" max="8702" width="9.109375" customWidth="1"/>
    <col min="8706" max="8706" width="1.5546875" customWidth="1"/>
    <col min="8707" max="8707" width="8.33203125" customWidth="1"/>
    <col min="8708" max="8708" width="17.33203125" customWidth="1"/>
    <col min="8709" max="8709" width="19" customWidth="1"/>
    <col min="8710" max="8710" width="5.88671875" customWidth="1"/>
    <col min="8711" max="8711" width="5.6640625" customWidth="1"/>
    <col min="8712" max="8712" width="4.88671875" customWidth="1"/>
    <col min="8713" max="8713" width="5.5546875" customWidth="1"/>
    <col min="8714" max="8714" width="5.44140625" customWidth="1"/>
    <col min="8715" max="8715" width="5.109375" customWidth="1"/>
    <col min="8716" max="8719" width="3.6640625" customWidth="1"/>
    <col min="8720" max="8958" width="9.109375" customWidth="1"/>
    <col min="8962" max="8962" width="1.5546875" customWidth="1"/>
    <col min="8963" max="8963" width="8.33203125" customWidth="1"/>
    <col min="8964" max="8964" width="17.33203125" customWidth="1"/>
    <col min="8965" max="8965" width="19" customWidth="1"/>
    <col min="8966" max="8966" width="5.88671875" customWidth="1"/>
    <col min="8967" max="8967" width="5.6640625" customWidth="1"/>
    <col min="8968" max="8968" width="4.88671875" customWidth="1"/>
    <col min="8969" max="8969" width="5.5546875" customWidth="1"/>
    <col min="8970" max="8970" width="5.44140625" customWidth="1"/>
    <col min="8971" max="8971" width="5.109375" customWidth="1"/>
    <col min="8972" max="8975" width="3.6640625" customWidth="1"/>
    <col min="8976" max="9214" width="9.109375" customWidth="1"/>
    <col min="9218" max="9218" width="1.5546875" customWidth="1"/>
    <col min="9219" max="9219" width="8.33203125" customWidth="1"/>
    <col min="9220" max="9220" width="17.33203125" customWidth="1"/>
    <col min="9221" max="9221" width="19" customWidth="1"/>
    <col min="9222" max="9222" width="5.88671875" customWidth="1"/>
    <col min="9223" max="9223" width="5.6640625" customWidth="1"/>
    <col min="9224" max="9224" width="4.88671875" customWidth="1"/>
    <col min="9225" max="9225" width="5.5546875" customWidth="1"/>
    <col min="9226" max="9226" width="5.44140625" customWidth="1"/>
    <col min="9227" max="9227" width="5.109375" customWidth="1"/>
    <col min="9228" max="9231" width="3.6640625" customWidth="1"/>
    <col min="9232" max="9470" width="9.109375" customWidth="1"/>
    <col min="9474" max="9474" width="1.5546875" customWidth="1"/>
    <col min="9475" max="9475" width="8.33203125" customWidth="1"/>
    <col min="9476" max="9476" width="17.33203125" customWidth="1"/>
    <col min="9477" max="9477" width="19" customWidth="1"/>
    <col min="9478" max="9478" width="5.88671875" customWidth="1"/>
    <col min="9479" max="9479" width="5.6640625" customWidth="1"/>
    <col min="9480" max="9480" width="4.88671875" customWidth="1"/>
    <col min="9481" max="9481" width="5.5546875" customWidth="1"/>
    <col min="9482" max="9482" width="5.44140625" customWidth="1"/>
    <col min="9483" max="9483" width="5.109375" customWidth="1"/>
    <col min="9484" max="9487" width="3.6640625" customWidth="1"/>
    <col min="9488" max="9726" width="9.109375" customWidth="1"/>
    <col min="9730" max="9730" width="1.5546875" customWidth="1"/>
    <col min="9731" max="9731" width="8.33203125" customWidth="1"/>
    <col min="9732" max="9732" width="17.33203125" customWidth="1"/>
    <col min="9733" max="9733" width="19" customWidth="1"/>
    <col min="9734" max="9734" width="5.88671875" customWidth="1"/>
    <col min="9735" max="9735" width="5.6640625" customWidth="1"/>
    <col min="9736" max="9736" width="4.88671875" customWidth="1"/>
    <col min="9737" max="9737" width="5.5546875" customWidth="1"/>
    <col min="9738" max="9738" width="5.44140625" customWidth="1"/>
    <col min="9739" max="9739" width="5.109375" customWidth="1"/>
    <col min="9740" max="9743" width="3.6640625" customWidth="1"/>
    <col min="9744" max="9982" width="9.109375" customWidth="1"/>
    <col min="9986" max="9986" width="1.5546875" customWidth="1"/>
    <col min="9987" max="9987" width="8.33203125" customWidth="1"/>
    <col min="9988" max="9988" width="17.33203125" customWidth="1"/>
    <col min="9989" max="9989" width="19" customWidth="1"/>
    <col min="9990" max="9990" width="5.88671875" customWidth="1"/>
    <col min="9991" max="9991" width="5.6640625" customWidth="1"/>
    <col min="9992" max="9992" width="4.88671875" customWidth="1"/>
    <col min="9993" max="9993" width="5.5546875" customWidth="1"/>
    <col min="9994" max="9994" width="5.44140625" customWidth="1"/>
    <col min="9995" max="9995" width="5.109375" customWidth="1"/>
    <col min="9996" max="9999" width="3.6640625" customWidth="1"/>
    <col min="10000" max="10238" width="9.109375" customWidth="1"/>
    <col min="10242" max="10242" width="1.5546875" customWidth="1"/>
    <col min="10243" max="10243" width="8.33203125" customWidth="1"/>
    <col min="10244" max="10244" width="17.33203125" customWidth="1"/>
    <col min="10245" max="10245" width="19" customWidth="1"/>
    <col min="10246" max="10246" width="5.88671875" customWidth="1"/>
    <col min="10247" max="10247" width="5.6640625" customWidth="1"/>
    <col min="10248" max="10248" width="4.88671875" customWidth="1"/>
    <col min="10249" max="10249" width="5.5546875" customWidth="1"/>
    <col min="10250" max="10250" width="5.44140625" customWidth="1"/>
    <col min="10251" max="10251" width="5.109375" customWidth="1"/>
    <col min="10252" max="10255" width="3.6640625" customWidth="1"/>
    <col min="10256" max="10494" width="9.109375" customWidth="1"/>
    <col min="10498" max="10498" width="1.5546875" customWidth="1"/>
    <col min="10499" max="10499" width="8.33203125" customWidth="1"/>
    <col min="10500" max="10500" width="17.33203125" customWidth="1"/>
    <col min="10501" max="10501" width="19" customWidth="1"/>
    <col min="10502" max="10502" width="5.88671875" customWidth="1"/>
    <col min="10503" max="10503" width="5.6640625" customWidth="1"/>
    <col min="10504" max="10504" width="4.88671875" customWidth="1"/>
    <col min="10505" max="10505" width="5.5546875" customWidth="1"/>
    <col min="10506" max="10506" width="5.44140625" customWidth="1"/>
    <col min="10507" max="10507" width="5.109375" customWidth="1"/>
    <col min="10508" max="10511" width="3.6640625" customWidth="1"/>
    <col min="10512" max="10750" width="9.109375" customWidth="1"/>
    <col min="10754" max="10754" width="1.5546875" customWidth="1"/>
    <col min="10755" max="10755" width="8.33203125" customWidth="1"/>
    <col min="10756" max="10756" width="17.33203125" customWidth="1"/>
    <col min="10757" max="10757" width="19" customWidth="1"/>
    <col min="10758" max="10758" width="5.88671875" customWidth="1"/>
    <col min="10759" max="10759" width="5.6640625" customWidth="1"/>
    <col min="10760" max="10760" width="4.88671875" customWidth="1"/>
    <col min="10761" max="10761" width="5.5546875" customWidth="1"/>
    <col min="10762" max="10762" width="5.44140625" customWidth="1"/>
    <col min="10763" max="10763" width="5.109375" customWidth="1"/>
    <col min="10764" max="10767" width="3.6640625" customWidth="1"/>
    <col min="10768" max="11006" width="9.109375" customWidth="1"/>
    <col min="11010" max="11010" width="1.5546875" customWidth="1"/>
    <col min="11011" max="11011" width="8.33203125" customWidth="1"/>
    <col min="11012" max="11012" width="17.33203125" customWidth="1"/>
    <col min="11013" max="11013" width="19" customWidth="1"/>
    <col min="11014" max="11014" width="5.88671875" customWidth="1"/>
    <col min="11015" max="11015" width="5.6640625" customWidth="1"/>
    <col min="11016" max="11016" width="4.88671875" customWidth="1"/>
    <col min="11017" max="11017" width="5.5546875" customWidth="1"/>
    <col min="11018" max="11018" width="5.44140625" customWidth="1"/>
    <col min="11019" max="11019" width="5.109375" customWidth="1"/>
    <col min="11020" max="11023" width="3.6640625" customWidth="1"/>
    <col min="11024" max="11262" width="9.109375" customWidth="1"/>
    <col min="11266" max="11266" width="1.5546875" customWidth="1"/>
    <col min="11267" max="11267" width="8.33203125" customWidth="1"/>
    <col min="11268" max="11268" width="17.33203125" customWidth="1"/>
    <col min="11269" max="11269" width="19" customWidth="1"/>
    <col min="11270" max="11270" width="5.88671875" customWidth="1"/>
    <col min="11271" max="11271" width="5.6640625" customWidth="1"/>
    <col min="11272" max="11272" width="4.88671875" customWidth="1"/>
    <col min="11273" max="11273" width="5.5546875" customWidth="1"/>
    <col min="11274" max="11274" width="5.44140625" customWidth="1"/>
    <col min="11275" max="11275" width="5.109375" customWidth="1"/>
    <col min="11276" max="11279" width="3.6640625" customWidth="1"/>
    <col min="11280" max="11518" width="9.109375" customWidth="1"/>
    <col min="11522" max="11522" width="1.5546875" customWidth="1"/>
    <col min="11523" max="11523" width="8.33203125" customWidth="1"/>
    <col min="11524" max="11524" width="17.33203125" customWidth="1"/>
    <col min="11525" max="11525" width="19" customWidth="1"/>
    <col min="11526" max="11526" width="5.88671875" customWidth="1"/>
    <col min="11527" max="11527" width="5.6640625" customWidth="1"/>
    <col min="11528" max="11528" width="4.88671875" customWidth="1"/>
    <col min="11529" max="11529" width="5.5546875" customWidth="1"/>
    <col min="11530" max="11530" width="5.44140625" customWidth="1"/>
    <col min="11531" max="11531" width="5.109375" customWidth="1"/>
    <col min="11532" max="11535" width="3.6640625" customWidth="1"/>
    <col min="11536" max="11774" width="9.109375" customWidth="1"/>
    <col min="11778" max="11778" width="1.5546875" customWidth="1"/>
    <col min="11779" max="11779" width="8.33203125" customWidth="1"/>
    <col min="11780" max="11780" width="17.33203125" customWidth="1"/>
    <col min="11781" max="11781" width="19" customWidth="1"/>
    <col min="11782" max="11782" width="5.88671875" customWidth="1"/>
    <col min="11783" max="11783" width="5.6640625" customWidth="1"/>
    <col min="11784" max="11784" width="4.88671875" customWidth="1"/>
    <col min="11785" max="11785" width="5.5546875" customWidth="1"/>
    <col min="11786" max="11786" width="5.44140625" customWidth="1"/>
    <col min="11787" max="11787" width="5.109375" customWidth="1"/>
    <col min="11788" max="11791" width="3.6640625" customWidth="1"/>
    <col min="11792" max="12030" width="9.109375" customWidth="1"/>
    <col min="12034" max="12034" width="1.5546875" customWidth="1"/>
    <col min="12035" max="12035" width="8.33203125" customWidth="1"/>
    <col min="12036" max="12036" width="17.33203125" customWidth="1"/>
    <col min="12037" max="12037" width="19" customWidth="1"/>
    <col min="12038" max="12038" width="5.88671875" customWidth="1"/>
    <col min="12039" max="12039" width="5.6640625" customWidth="1"/>
    <col min="12040" max="12040" width="4.88671875" customWidth="1"/>
    <col min="12041" max="12041" width="5.5546875" customWidth="1"/>
    <col min="12042" max="12042" width="5.44140625" customWidth="1"/>
    <col min="12043" max="12043" width="5.109375" customWidth="1"/>
    <col min="12044" max="12047" width="3.6640625" customWidth="1"/>
    <col min="12048" max="12286" width="9.109375" customWidth="1"/>
    <col min="12290" max="12290" width="1.5546875" customWidth="1"/>
    <col min="12291" max="12291" width="8.33203125" customWidth="1"/>
    <col min="12292" max="12292" width="17.33203125" customWidth="1"/>
    <col min="12293" max="12293" width="19" customWidth="1"/>
    <col min="12294" max="12294" width="5.88671875" customWidth="1"/>
    <col min="12295" max="12295" width="5.6640625" customWidth="1"/>
    <col min="12296" max="12296" width="4.88671875" customWidth="1"/>
    <col min="12297" max="12297" width="5.5546875" customWidth="1"/>
    <col min="12298" max="12298" width="5.44140625" customWidth="1"/>
    <col min="12299" max="12299" width="5.109375" customWidth="1"/>
    <col min="12300" max="12303" width="3.6640625" customWidth="1"/>
    <col min="12304" max="12542" width="9.109375" customWidth="1"/>
    <col min="12546" max="12546" width="1.5546875" customWidth="1"/>
    <col min="12547" max="12547" width="8.33203125" customWidth="1"/>
    <col min="12548" max="12548" width="17.33203125" customWidth="1"/>
    <col min="12549" max="12549" width="19" customWidth="1"/>
    <col min="12550" max="12550" width="5.88671875" customWidth="1"/>
    <col min="12551" max="12551" width="5.6640625" customWidth="1"/>
    <col min="12552" max="12552" width="4.88671875" customWidth="1"/>
    <col min="12553" max="12553" width="5.5546875" customWidth="1"/>
    <col min="12554" max="12554" width="5.44140625" customWidth="1"/>
    <col min="12555" max="12555" width="5.109375" customWidth="1"/>
    <col min="12556" max="12559" width="3.6640625" customWidth="1"/>
    <col min="12560" max="12798" width="9.109375" customWidth="1"/>
    <col min="12802" max="12802" width="1.5546875" customWidth="1"/>
    <col min="12803" max="12803" width="8.33203125" customWidth="1"/>
    <col min="12804" max="12804" width="17.33203125" customWidth="1"/>
    <col min="12805" max="12805" width="19" customWidth="1"/>
    <col min="12806" max="12806" width="5.88671875" customWidth="1"/>
    <col min="12807" max="12807" width="5.6640625" customWidth="1"/>
    <col min="12808" max="12808" width="4.88671875" customWidth="1"/>
    <col min="12809" max="12809" width="5.5546875" customWidth="1"/>
    <col min="12810" max="12810" width="5.44140625" customWidth="1"/>
    <col min="12811" max="12811" width="5.109375" customWidth="1"/>
    <col min="12812" max="12815" width="3.6640625" customWidth="1"/>
    <col min="12816" max="13054" width="9.109375" customWidth="1"/>
    <col min="13058" max="13058" width="1.5546875" customWidth="1"/>
    <col min="13059" max="13059" width="8.33203125" customWidth="1"/>
    <col min="13060" max="13060" width="17.33203125" customWidth="1"/>
    <col min="13061" max="13061" width="19" customWidth="1"/>
    <col min="13062" max="13062" width="5.88671875" customWidth="1"/>
    <col min="13063" max="13063" width="5.6640625" customWidth="1"/>
    <col min="13064" max="13064" width="4.88671875" customWidth="1"/>
    <col min="13065" max="13065" width="5.5546875" customWidth="1"/>
    <col min="13066" max="13066" width="5.44140625" customWidth="1"/>
    <col min="13067" max="13067" width="5.109375" customWidth="1"/>
    <col min="13068" max="13071" width="3.6640625" customWidth="1"/>
    <col min="13072" max="13310" width="9.109375" customWidth="1"/>
    <col min="13314" max="13314" width="1.5546875" customWidth="1"/>
    <col min="13315" max="13315" width="8.33203125" customWidth="1"/>
    <col min="13316" max="13316" width="17.33203125" customWidth="1"/>
    <col min="13317" max="13317" width="19" customWidth="1"/>
    <col min="13318" max="13318" width="5.88671875" customWidth="1"/>
    <col min="13319" max="13319" width="5.6640625" customWidth="1"/>
    <col min="13320" max="13320" width="4.88671875" customWidth="1"/>
    <col min="13321" max="13321" width="5.5546875" customWidth="1"/>
    <col min="13322" max="13322" width="5.44140625" customWidth="1"/>
    <col min="13323" max="13323" width="5.109375" customWidth="1"/>
    <col min="13324" max="13327" width="3.6640625" customWidth="1"/>
    <col min="13328" max="13566" width="9.109375" customWidth="1"/>
    <col min="13570" max="13570" width="1.5546875" customWidth="1"/>
    <col min="13571" max="13571" width="8.33203125" customWidth="1"/>
    <col min="13572" max="13572" width="17.33203125" customWidth="1"/>
    <col min="13573" max="13573" width="19" customWidth="1"/>
    <col min="13574" max="13574" width="5.88671875" customWidth="1"/>
    <col min="13575" max="13575" width="5.6640625" customWidth="1"/>
    <col min="13576" max="13576" width="4.88671875" customWidth="1"/>
    <col min="13577" max="13577" width="5.5546875" customWidth="1"/>
    <col min="13578" max="13578" width="5.44140625" customWidth="1"/>
    <col min="13579" max="13579" width="5.109375" customWidth="1"/>
    <col min="13580" max="13583" width="3.6640625" customWidth="1"/>
    <col min="13584" max="13822" width="9.109375" customWidth="1"/>
    <col min="13826" max="13826" width="1.5546875" customWidth="1"/>
    <col min="13827" max="13827" width="8.33203125" customWidth="1"/>
    <col min="13828" max="13828" width="17.33203125" customWidth="1"/>
    <col min="13829" max="13829" width="19" customWidth="1"/>
    <col min="13830" max="13830" width="5.88671875" customWidth="1"/>
    <col min="13831" max="13831" width="5.6640625" customWidth="1"/>
    <col min="13832" max="13832" width="4.88671875" customWidth="1"/>
    <col min="13833" max="13833" width="5.5546875" customWidth="1"/>
    <col min="13834" max="13834" width="5.44140625" customWidth="1"/>
    <col min="13835" max="13835" width="5.109375" customWidth="1"/>
    <col min="13836" max="13839" width="3.6640625" customWidth="1"/>
    <col min="13840" max="14078" width="9.109375" customWidth="1"/>
    <col min="14082" max="14082" width="1.5546875" customWidth="1"/>
    <col min="14083" max="14083" width="8.33203125" customWidth="1"/>
    <col min="14084" max="14084" width="17.33203125" customWidth="1"/>
    <col min="14085" max="14085" width="19" customWidth="1"/>
    <col min="14086" max="14086" width="5.88671875" customWidth="1"/>
    <col min="14087" max="14087" width="5.6640625" customWidth="1"/>
    <col min="14088" max="14088" width="4.88671875" customWidth="1"/>
    <col min="14089" max="14089" width="5.5546875" customWidth="1"/>
    <col min="14090" max="14090" width="5.44140625" customWidth="1"/>
    <col min="14091" max="14091" width="5.109375" customWidth="1"/>
    <col min="14092" max="14095" width="3.6640625" customWidth="1"/>
    <col min="14096" max="14334" width="9.109375" customWidth="1"/>
    <col min="14338" max="14338" width="1.5546875" customWidth="1"/>
    <col min="14339" max="14339" width="8.33203125" customWidth="1"/>
    <col min="14340" max="14340" width="17.33203125" customWidth="1"/>
    <col min="14341" max="14341" width="19" customWidth="1"/>
    <col min="14342" max="14342" width="5.88671875" customWidth="1"/>
    <col min="14343" max="14343" width="5.6640625" customWidth="1"/>
    <col min="14344" max="14344" width="4.88671875" customWidth="1"/>
    <col min="14345" max="14345" width="5.5546875" customWidth="1"/>
    <col min="14346" max="14346" width="5.44140625" customWidth="1"/>
    <col min="14347" max="14347" width="5.109375" customWidth="1"/>
    <col min="14348" max="14351" width="3.6640625" customWidth="1"/>
    <col min="14352" max="14590" width="9.109375" customWidth="1"/>
    <col min="14594" max="14594" width="1.5546875" customWidth="1"/>
    <col min="14595" max="14595" width="8.33203125" customWidth="1"/>
    <col min="14596" max="14596" width="17.33203125" customWidth="1"/>
    <col min="14597" max="14597" width="19" customWidth="1"/>
    <col min="14598" max="14598" width="5.88671875" customWidth="1"/>
    <col min="14599" max="14599" width="5.6640625" customWidth="1"/>
    <col min="14600" max="14600" width="4.88671875" customWidth="1"/>
    <col min="14601" max="14601" width="5.5546875" customWidth="1"/>
    <col min="14602" max="14602" width="5.44140625" customWidth="1"/>
    <col min="14603" max="14603" width="5.109375" customWidth="1"/>
    <col min="14604" max="14607" width="3.6640625" customWidth="1"/>
    <col min="14608" max="14846" width="9.109375" customWidth="1"/>
    <col min="14850" max="14850" width="1.5546875" customWidth="1"/>
    <col min="14851" max="14851" width="8.33203125" customWidth="1"/>
    <col min="14852" max="14852" width="17.33203125" customWidth="1"/>
    <col min="14853" max="14853" width="19" customWidth="1"/>
    <col min="14854" max="14854" width="5.88671875" customWidth="1"/>
    <col min="14855" max="14855" width="5.6640625" customWidth="1"/>
    <col min="14856" max="14856" width="4.88671875" customWidth="1"/>
    <col min="14857" max="14857" width="5.5546875" customWidth="1"/>
    <col min="14858" max="14858" width="5.44140625" customWidth="1"/>
    <col min="14859" max="14859" width="5.109375" customWidth="1"/>
    <col min="14860" max="14863" width="3.6640625" customWidth="1"/>
    <col min="14864" max="15102" width="9.109375" customWidth="1"/>
    <col min="15106" max="15106" width="1.5546875" customWidth="1"/>
    <col min="15107" max="15107" width="8.33203125" customWidth="1"/>
    <col min="15108" max="15108" width="17.33203125" customWidth="1"/>
    <col min="15109" max="15109" width="19" customWidth="1"/>
    <col min="15110" max="15110" width="5.88671875" customWidth="1"/>
    <col min="15111" max="15111" width="5.6640625" customWidth="1"/>
    <col min="15112" max="15112" width="4.88671875" customWidth="1"/>
    <col min="15113" max="15113" width="5.5546875" customWidth="1"/>
    <col min="15114" max="15114" width="5.44140625" customWidth="1"/>
    <col min="15115" max="15115" width="5.109375" customWidth="1"/>
    <col min="15116" max="15119" width="3.6640625" customWidth="1"/>
    <col min="15120" max="15358" width="9.109375" customWidth="1"/>
    <col min="15362" max="15362" width="1.5546875" customWidth="1"/>
    <col min="15363" max="15363" width="8.33203125" customWidth="1"/>
    <col min="15364" max="15364" width="17.33203125" customWidth="1"/>
    <col min="15365" max="15365" width="19" customWidth="1"/>
    <col min="15366" max="15366" width="5.88671875" customWidth="1"/>
    <col min="15367" max="15367" width="5.6640625" customWidth="1"/>
    <col min="15368" max="15368" width="4.88671875" customWidth="1"/>
    <col min="15369" max="15369" width="5.5546875" customWidth="1"/>
    <col min="15370" max="15370" width="5.44140625" customWidth="1"/>
    <col min="15371" max="15371" width="5.109375" customWidth="1"/>
    <col min="15372" max="15375" width="3.6640625" customWidth="1"/>
    <col min="15376" max="15614" width="9.109375" customWidth="1"/>
    <col min="15618" max="15618" width="1.5546875" customWidth="1"/>
    <col min="15619" max="15619" width="8.33203125" customWidth="1"/>
    <col min="15620" max="15620" width="17.33203125" customWidth="1"/>
    <col min="15621" max="15621" width="19" customWidth="1"/>
    <col min="15622" max="15622" width="5.88671875" customWidth="1"/>
    <col min="15623" max="15623" width="5.6640625" customWidth="1"/>
    <col min="15624" max="15624" width="4.88671875" customWidth="1"/>
    <col min="15625" max="15625" width="5.5546875" customWidth="1"/>
    <col min="15626" max="15626" width="5.44140625" customWidth="1"/>
    <col min="15627" max="15627" width="5.109375" customWidth="1"/>
    <col min="15628" max="15631" width="3.6640625" customWidth="1"/>
    <col min="15632" max="15870" width="9.109375" customWidth="1"/>
    <col min="15874" max="15874" width="1.5546875" customWidth="1"/>
    <col min="15875" max="15875" width="8.33203125" customWidth="1"/>
    <col min="15876" max="15876" width="17.33203125" customWidth="1"/>
    <col min="15877" max="15877" width="19" customWidth="1"/>
    <col min="15878" max="15878" width="5.88671875" customWidth="1"/>
    <col min="15879" max="15879" width="5.6640625" customWidth="1"/>
    <col min="15880" max="15880" width="4.88671875" customWidth="1"/>
    <col min="15881" max="15881" width="5.5546875" customWidth="1"/>
    <col min="15882" max="15882" width="5.44140625" customWidth="1"/>
    <col min="15883" max="15883" width="5.109375" customWidth="1"/>
    <col min="15884" max="15887" width="3.6640625" customWidth="1"/>
    <col min="15888" max="16126" width="9.109375" customWidth="1"/>
    <col min="16130" max="16130" width="1.5546875" customWidth="1"/>
    <col min="16131" max="16131" width="8.33203125" customWidth="1"/>
    <col min="16132" max="16132" width="17.33203125" customWidth="1"/>
    <col min="16133" max="16133" width="19" customWidth="1"/>
    <col min="16134" max="16134" width="5.88671875" customWidth="1"/>
    <col min="16135" max="16135" width="5.6640625" customWidth="1"/>
    <col min="16136" max="16136" width="4.88671875" customWidth="1"/>
    <col min="16137" max="16137" width="5.5546875" customWidth="1"/>
    <col min="16138" max="16138" width="5.44140625" customWidth="1"/>
    <col min="16139" max="16139" width="5.109375" customWidth="1"/>
    <col min="16140" max="16143" width="3.6640625" customWidth="1"/>
    <col min="16144" max="16382" width="9.109375" customWidth="1"/>
  </cols>
  <sheetData>
    <row r="1" spans="3:21" ht="6.75" customHeight="1"/>
    <row r="2" spans="3:21">
      <c r="C2" s="49"/>
      <c r="D2" s="50"/>
      <c r="E2" s="50"/>
      <c r="F2" s="50"/>
      <c r="G2" s="51"/>
      <c r="H2" s="52" t="s">
        <v>0</v>
      </c>
      <c r="I2" s="53"/>
      <c r="J2" s="167" t="s">
        <v>40</v>
      </c>
      <c r="K2" s="168"/>
      <c r="L2" s="168"/>
      <c r="M2" s="168"/>
      <c r="N2" s="168"/>
      <c r="O2" s="169"/>
    </row>
    <row r="3" spans="3:21">
      <c r="C3" s="54"/>
      <c r="D3" s="10" t="s">
        <v>2</v>
      </c>
      <c r="E3" s="10"/>
      <c r="G3" s="5"/>
      <c r="H3" s="52" t="s">
        <v>3</v>
      </c>
      <c r="I3" s="55"/>
      <c r="J3" s="167" t="s">
        <v>4</v>
      </c>
      <c r="K3" s="168"/>
      <c r="L3" s="168"/>
      <c r="M3" s="168"/>
      <c r="N3" s="168"/>
      <c r="O3" s="169"/>
    </row>
    <row r="4" spans="3:21" ht="15.6">
      <c r="C4" s="54"/>
      <c r="D4" s="56" t="s">
        <v>34</v>
      </c>
      <c r="E4" s="56"/>
      <c r="G4" s="5"/>
      <c r="H4" s="52" t="s">
        <v>5</v>
      </c>
      <c r="I4" s="55"/>
      <c r="J4" s="167" t="s">
        <v>42</v>
      </c>
      <c r="K4" s="168"/>
      <c r="L4" s="168"/>
      <c r="M4" s="168"/>
      <c r="N4" s="168"/>
      <c r="O4" s="169"/>
    </row>
    <row r="5" spans="3:21" ht="15.6">
      <c r="C5" s="54"/>
      <c r="D5" t="s">
        <v>35</v>
      </c>
      <c r="E5" s="56"/>
      <c r="G5" s="5"/>
      <c r="H5" s="52" t="s">
        <v>36</v>
      </c>
      <c r="I5" s="55"/>
      <c r="J5" s="168">
        <v>44695</v>
      </c>
      <c r="K5" s="168"/>
      <c r="L5" s="168"/>
      <c r="M5" s="168"/>
      <c r="N5" s="168"/>
      <c r="O5" s="169"/>
      <c r="S5" s="57"/>
      <c r="T5" s="57"/>
      <c r="U5" s="57"/>
    </row>
    <row r="6" spans="3:21" ht="15" thickBot="1">
      <c r="C6" s="54"/>
      <c r="O6" s="58"/>
      <c r="S6" s="57"/>
      <c r="T6" s="57"/>
      <c r="U6" s="57"/>
    </row>
    <row r="7" spans="3:21">
      <c r="C7" s="59" t="s">
        <v>10</v>
      </c>
      <c r="D7" s="170" t="s">
        <v>55</v>
      </c>
      <c r="E7" s="170"/>
      <c r="F7" s="60"/>
      <c r="G7" s="61" t="s">
        <v>11</v>
      </c>
      <c r="H7" s="170" t="s">
        <v>125</v>
      </c>
      <c r="I7" s="170"/>
      <c r="J7" s="170"/>
      <c r="K7" s="170"/>
      <c r="L7" s="170"/>
      <c r="M7" s="170"/>
      <c r="N7" s="170"/>
      <c r="O7" s="171"/>
    </row>
    <row r="8" spans="3:21">
      <c r="C8" s="62" t="s">
        <v>12</v>
      </c>
      <c r="D8" s="159" t="s">
        <v>123</v>
      </c>
      <c r="E8" s="159"/>
      <c r="F8" s="63"/>
      <c r="G8" s="64" t="s">
        <v>13</v>
      </c>
      <c r="H8" s="159" t="s">
        <v>126</v>
      </c>
      <c r="I8" s="159"/>
      <c r="J8" s="159"/>
      <c r="K8" s="159"/>
      <c r="L8" s="159"/>
      <c r="M8" s="159"/>
      <c r="N8" s="159"/>
      <c r="O8" s="160"/>
    </row>
    <row r="9" spans="3:21">
      <c r="C9" s="62" t="s">
        <v>14</v>
      </c>
      <c r="D9" s="159" t="s">
        <v>124</v>
      </c>
      <c r="E9" s="159"/>
      <c r="F9" s="63"/>
      <c r="G9" s="64" t="s">
        <v>15</v>
      </c>
      <c r="H9" s="159" t="s">
        <v>127</v>
      </c>
      <c r="I9" s="159"/>
      <c r="J9" s="159"/>
      <c r="K9" s="159"/>
      <c r="L9" s="159"/>
      <c r="M9" s="159"/>
      <c r="N9" s="159"/>
      <c r="O9" s="160"/>
    </row>
    <row r="10" spans="3:21">
      <c r="C10" s="164" t="s">
        <v>37</v>
      </c>
      <c r="D10" s="165"/>
      <c r="E10" s="165"/>
      <c r="F10" s="65"/>
      <c r="G10" s="165" t="s">
        <v>37</v>
      </c>
      <c r="H10" s="165"/>
      <c r="I10" s="165"/>
      <c r="J10" s="165"/>
      <c r="K10" s="165"/>
      <c r="L10" s="165"/>
      <c r="M10" s="165"/>
      <c r="N10" s="165"/>
      <c r="O10" s="166"/>
    </row>
    <row r="11" spans="3:21">
      <c r="C11" s="66" t="s">
        <v>38</v>
      </c>
      <c r="D11" s="159" t="s">
        <v>123</v>
      </c>
      <c r="E11" s="159"/>
      <c r="F11" s="63"/>
      <c r="G11" s="67" t="s">
        <v>38</v>
      </c>
      <c r="H11" s="159" t="s">
        <v>126</v>
      </c>
      <c r="I11" s="159"/>
      <c r="J11" s="159"/>
      <c r="K11" s="159"/>
      <c r="L11" s="159"/>
      <c r="M11" s="159"/>
      <c r="N11" s="159"/>
      <c r="O11" s="160"/>
    </row>
    <row r="12" spans="3:21" ht="15" thickBot="1">
      <c r="C12" s="68" t="s">
        <v>38</v>
      </c>
      <c r="D12" s="161" t="s">
        <v>124</v>
      </c>
      <c r="E12" s="161"/>
      <c r="F12" s="69"/>
      <c r="G12" s="70" t="s">
        <v>38</v>
      </c>
      <c r="H12" s="161" t="s">
        <v>127</v>
      </c>
      <c r="I12" s="161"/>
      <c r="J12" s="161"/>
      <c r="K12" s="161"/>
      <c r="L12" s="161"/>
      <c r="M12" s="161"/>
      <c r="N12" s="161"/>
      <c r="O12" s="162"/>
    </row>
    <row r="13" spans="3:21">
      <c r="C13" s="54"/>
      <c r="O13" s="58"/>
    </row>
    <row r="14" spans="3:21" ht="15" thickBot="1">
      <c r="C14" s="71" t="s">
        <v>18</v>
      </c>
      <c r="G14" s="72">
        <v>1</v>
      </c>
      <c r="H14" s="72">
        <v>2</v>
      </c>
      <c r="I14" s="72">
        <v>3</v>
      </c>
      <c r="J14" s="72">
        <v>4</v>
      </c>
      <c r="K14" s="72">
        <v>5</v>
      </c>
      <c r="L14" s="163" t="s">
        <v>19</v>
      </c>
      <c r="M14" s="163"/>
      <c r="N14" s="72" t="s">
        <v>20</v>
      </c>
      <c r="O14" s="74" t="s">
        <v>21</v>
      </c>
    </row>
    <row r="15" spans="3:21">
      <c r="C15" s="75" t="s">
        <v>22</v>
      </c>
      <c r="D15" s="157" t="str">
        <f>IF(D8&gt;"",D8&amp;" - "&amp;H8,"")</f>
        <v>Yixin Yang - Sandra Suomalainen</v>
      </c>
      <c r="E15" s="157"/>
      <c r="F15" s="76"/>
      <c r="G15" s="77">
        <v>1</v>
      </c>
      <c r="H15" s="77">
        <v>2</v>
      </c>
      <c r="I15" s="77">
        <v>3</v>
      </c>
      <c r="J15" s="77"/>
      <c r="K15" s="78"/>
      <c r="L15" s="79">
        <f>IF(ISBLANK(G15),"",COUNTIF(G15:K15,"&gt;=0"))</f>
        <v>3</v>
      </c>
      <c r="M15" s="80">
        <f>IF(ISBLANK(G15),"",IF(LEFT(G15)="-",1,0)+IF(LEFT(H15)="-",1,0)+IF(LEFT(I15)="-",1,0)+IF(LEFT(J15)="-",1,0)+IF(LEFT(K15)="-",1,0))</f>
        <v>0</v>
      </c>
      <c r="N15" s="81">
        <f t="shared" ref="N15:O19" si="0">IF(L15=3,1,"")</f>
        <v>1</v>
      </c>
      <c r="O15" s="82" t="str">
        <f t="shared" si="0"/>
        <v/>
      </c>
    </row>
    <row r="16" spans="3:21">
      <c r="C16" s="75" t="s">
        <v>23</v>
      </c>
      <c r="D16" s="157" t="str">
        <f>IF(D9&gt;"",D9&amp;" - "&amp;H9,"")</f>
        <v>Sonja Ylinen - Iina Hietalahti</v>
      </c>
      <c r="E16" s="157"/>
      <c r="F16" s="76"/>
      <c r="G16" s="77">
        <v>1</v>
      </c>
      <c r="H16" s="77">
        <v>3</v>
      </c>
      <c r="I16" s="77">
        <v>5</v>
      </c>
      <c r="J16" s="77"/>
      <c r="K16" s="83"/>
      <c r="L16" s="67">
        <f>IF(ISBLANK(G16),"",COUNTIF(G16:K16,"&gt;=0"))</f>
        <v>3</v>
      </c>
      <c r="M16" s="84">
        <f>IF(ISBLANK(G16),"",IF(LEFT(G16)="-",1,0)+IF(LEFT(H16)="-",1,0)+IF(LEFT(I16)="-",1,0)+IF(LEFT(J16)="-",1,0)+IF(LEFT(K16)="-",1,0))</f>
        <v>0</v>
      </c>
      <c r="N16" s="85">
        <f t="shared" si="0"/>
        <v>1</v>
      </c>
      <c r="O16" s="86" t="str">
        <f t="shared" si="0"/>
        <v/>
      </c>
    </row>
    <row r="17" spans="3:21">
      <c r="C17" s="87" t="s">
        <v>39</v>
      </c>
      <c r="D17" s="88" t="str">
        <f>IF(D11&gt;"",D11&amp;" / "&amp;D12,"")</f>
        <v>Yixin Yang / Sonja Ylinen</v>
      </c>
      <c r="E17" s="88" t="str">
        <f>IF(H11&gt;"",H11&amp;" / "&amp;H12,"")</f>
        <v>Sandra Suomalainen / Iina Hietalahti</v>
      </c>
      <c r="F17" s="89"/>
      <c r="G17" s="77">
        <v>1</v>
      </c>
      <c r="H17" s="77">
        <v>1</v>
      </c>
      <c r="I17" s="77">
        <v>2</v>
      </c>
      <c r="J17" s="77"/>
      <c r="K17" s="83"/>
      <c r="L17" s="67">
        <f>IF(ISBLANK(G17),"",COUNTIF(G17:K17,"&gt;=0"))</f>
        <v>3</v>
      </c>
      <c r="M17" s="84">
        <f>IF(ISBLANK(G17),"",IF(LEFT(G17)="-",1,0)+IF(LEFT(H17)="-",1,0)+IF(LEFT(I17)="-",1,0)+IF(LEFT(J17)="-",1,0)+IF(LEFT(K17)="-",1,0))</f>
        <v>0</v>
      </c>
      <c r="N17" s="85">
        <f t="shared" si="0"/>
        <v>1</v>
      </c>
      <c r="O17" s="86" t="str">
        <f t="shared" si="0"/>
        <v/>
      </c>
    </row>
    <row r="18" spans="3:21">
      <c r="C18" s="75" t="s">
        <v>25</v>
      </c>
      <c r="D18" s="157" t="str">
        <f>IF(D8&gt;"",D8&amp;" - "&amp;H9,"")</f>
        <v>Yixin Yang - Iina Hietalahti</v>
      </c>
      <c r="E18" s="157"/>
      <c r="F18" s="76"/>
      <c r="G18" s="77"/>
      <c r="H18" s="77"/>
      <c r="I18" s="77"/>
      <c r="J18" s="77"/>
      <c r="K18" s="83"/>
      <c r="L18" s="67" t="str">
        <f>IF(ISBLANK(G18),"",COUNTIF(G18:K18,"&gt;=0"))</f>
        <v/>
      </c>
      <c r="M18" s="84" t="str">
        <f>IF(ISBLANK(G18),"",IF(LEFT(G18)="-",1,0)+IF(LEFT(H18)="-",1,0)+IF(LEFT(I18)="-",1,0)+IF(LEFT(J18)="-",1,0)+IF(LEFT(K18)="-",1,0))</f>
        <v/>
      </c>
      <c r="N18" s="85" t="str">
        <f t="shared" si="0"/>
        <v/>
      </c>
      <c r="O18" s="86" t="str">
        <f t="shared" si="0"/>
        <v/>
      </c>
    </row>
    <row r="19" spans="3:21" ht="15" thickBot="1">
      <c r="C19" s="75" t="s">
        <v>26</v>
      </c>
      <c r="D19" s="157" t="str">
        <f>IF(D9&gt;"",D9&amp;" - "&amp;H8,"")</f>
        <v>Sonja Ylinen - Sandra Suomalainen</v>
      </c>
      <c r="E19" s="157"/>
      <c r="F19" s="76"/>
      <c r="G19" s="77"/>
      <c r="H19" s="77"/>
      <c r="I19" s="77"/>
      <c r="J19" s="77"/>
      <c r="K19" s="83"/>
      <c r="L19" s="70" t="str">
        <f>IF(ISBLANK(G19),"",COUNTIF(G19:K19,"&gt;=0"))</f>
        <v/>
      </c>
      <c r="M19" s="90" t="str">
        <f>IF(ISBLANK(G19),"",IF(LEFT(G19)="-",1,0)+IF(LEFT(H19)="-",1,0)+IF(LEFT(I19)="-",1,0)+IF(LEFT(J19)="-",1,0)+IF(LEFT(K19)="-",1,0))</f>
        <v/>
      </c>
      <c r="N19" s="91" t="str">
        <f t="shared" si="0"/>
        <v/>
      </c>
      <c r="O19" s="92" t="str">
        <f t="shared" si="0"/>
        <v/>
      </c>
    </row>
    <row r="20" spans="3:21" ht="18.600000000000001" thickBot="1">
      <c r="C20" s="54"/>
      <c r="G20" s="93"/>
      <c r="H20" s="93"/>
      <c r="I20" s="93"/>
      <c r="J20" s="158" t="s">
        <v>27</v>
      </c>
      <c r="K20" s="158"/>
      <c r="L20" s="94">
        <f>COUNTIF(L15:L19,"=3")</f>
        <v>3</v>
      </c>
      <c r="M20" s="95">
        <f>COUNTIF(M15:M19,"=3")</f>
        <v>0</v>
      </c>
      <c r="N20" s="96">
        <f>SUM(N15:N19)</f>
        <v>3</v>
      </c>
      <c r="O20" s="97">
        <f>SUM(O15:O19)</f>
        <v>0</v>
      </c>
    </row>
    <row r="21" spans="3:21">
      <c r="C21" s="98" t="s">
        <v>28</v>
      </c>
      <c r="O21" s="58"/>
    </row>
    <row r="22" spans="3:21">
      <c r="C22" s="99" t="s">
        <v>29</v>
      </c>
      <c r="E22" s="100" t="s">
        <v>30</v>
      </c>
      <c r="G22" s="100" t="s">
        <v>31</v>
      </c>
      <c r="H22" s="100"/>
      <c r="I22" s="101"/>
      <c r="K22" s="151" t="s">
        <v>32</v>
      </c>
      <c r="L22" s="151"/>
      <c r="M22" s="151"/>
      <c r="N22" s="151"/>
      <c r="O22" s="152"/>
    </row>
    <row r="23" spans="3:21" ht="21.6" thickBot="1">
      <c r="C23" s="153"/>
      <c r="D23" s="154"/>
      <c r="E23" s="154"/>
      <c r="F23" s="93"/>
      <c r="G23" s="154"/>
      <c r="H23" s="154"/>
      <c r="I23" s="154"/>
      <c r="J23" s="154"/>
      <c r="K23" s="155" t="str">
        <f>IF(N20=3,D7,IF(O20=3,H7,""))</f>
        <v>PT Espoo</v>
      </c>
      <c r="L23" s="155"/>
      <c r="M23" s="155"/>
      <c r="N23" s="155"/>
      <c r="O23" s="156"/>
    </row>
    <row r="24" spans="3:21" ht="6" customHeight="1">
      <c r="C24" s="10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5" spans="3:21" ht="8.25" customHeight="1"/>
    <row r="28" spans="3:21" ht="6.75" customHeight="1"/>
    <row r="29" spans="3:21">
      <c r="C29" s="49"/>
      <c r="D29" s="50"/>
      <c r="E29" s="50"/>
      <c r="F29" s="50"/>
      <c r="G29" s="51"/>
      <c r="H29" s="52" t="s">
        <v>0</v>
      </c>
      <c r="I29" s="53"/>
      <c r="J29" s="167" t="s">
        <v>40</v>
      </c>
      <c r="K29" s="168"/>
      <c r="L29" s="168"/>
      <c r="M29" s="168"/>
      <c r="N29" s="168"/>
      <c r="O29" s="169"/>
    </row>
    <row r="30" spans="3:21">
      <c r="C30" s="54"/>
      <c r="D30" s="10" t="s">
        <v>2</v>
      </c>
      <c r="E30" s="10"/>
      <c r="G30" s="5"/>
      <c r="H30" s="52" t="s">
        <v>3</v>
      </c>
      <c r="I30" s="55"/>
      <c r="J30" s="167" t="s">
        <v>4</v>
      </c>
      <c r="K30" s="168"/>
      <c r="L30" s="168"/>
      <c r="M30" s="168"/>
      <c r="N30" s="168"/>
      <c r="O30" s="169"/>
    </row>
    <row r="31" spans="3:21" ht="15.6">
      <c r="C31" s="54"/>
      <c r="D31" s="56" t="s">
        <v>34</v>
      </c>
      <c r="E31" s="56"/>
      <c r="G31" s="5"/>
      <c r="H31" s="52" t="s">
        <v>5</v>
      </c>
      <c r="I31" s="55"/>
      <c r="J31" s="167" t="s">
        <v>42</v>
      </c>
      <c r="K31" s="168"/>
      <c r="L31" s="168"/>
      <c r="M31" s="168"/>
      <c r="N31" s="168"/>
      <c r="O31" s="169"/>
    </row>
    <row r="32" spans="3:21" ht="15.6">
      <c r="C32" s="54"/>
      <c r="D32" t="s">
        <v>35</v>
      </c>
      <c r="E32" s="56"/>
      <c r="G32" s="5"/>
      <c r="H32" s="52" t="s">
        <v>36</v>
      </c>
      <c r="I32" s="55"/>
      <c r="J32" s="168">
        <v>44695</v>
      </c>
      <c r="K32" s="168"/>
      <c r="L32" s="168"/>
      <c r="M32" s="168"/>
      <c r="N32" s="168"/>
      <c r="O32" s="169"/>
      <c r="S32" s="57"/>
      <c r="T32" s="57"/>
      <c r="U32" s="57"/>
    </row>
    <row r="33" spans="3:21" ht="15" thickBot="1">
      <c r="C33" s="54"/>
      <c r="O33" s="58"/>
      <c r="S33" s="57"/>
      <c r="T33" s="57"/>
      <c r="U33" s="57"/>
    </row>
    <row r="34" spans="3:21">
      <c r="C34" s="59" t="s">
        <v>10</v>
      </c>
      <c r="D34" s="170" t="s">
        <v>88</v>
      </c>
      <c r="E34" s="170"/>
      <c r="F34" s="60"/>
      <c r="G34" s="61" t="s">
        <v>11</v>
      </c>
      <c r="H34" s="170" t="s">
        <v>93</v>
      </c>
      <c r="I34" s="170"/>
      <c r="J34" s="170"/>
      <c r="K34" s="170"/>
      <c r="L34" s="170"/>
      <c r="M34" s="170"/>
      <c r="N34" s="170"/>
      <c r="O34" s="171"/>
    </row>
    <row r="35" spans="3:21">
      <c r="C35" s="62" t="s">
        <v>12</v>
      </c>
      <c r="D35" s="159" t="s">
        <v>154</v>
      </c>
      <c r="E35" s="159"/>
      <c r="F35" s="63"/>
      <c r="G35" s="64" t="s">
        <v>13</v>
      </c>
      <c r="H35" s="159" t="s">
        <v>157</v>
      </c>
      <c r="I35" s="159"/>
      <c r="J35" s="159"/>
      <c r="K35" s="159"/>
      <c r="L35" s="159"/>
      <c r="M35" s="159"/>
      <c r="N35" s="159"/>
      <c r="O35" s="160"/>
    </row>
    <row r="36" spans="3:21">
      <c r="C36" s="62" t="s">
        <v>14</v>
      </c>
      <c r="D36" s="159" t="s">
        <v>155</v>
      </c>
      <c r="E36" s="159"/>
      <c r="F36" s="63"/>
      <c r="G36" s="64" t="s">
        <v>15</v>
      </c>
      <c r="H36" s="159" t="s">
        <v>158</v>
      </c>
      <c r="I36" s="159"/>
      <c r="J36" s="159"/>
      <c r="K36" s="159"/>
      <c r="L36" s="159"/>
      <c r="M36" s="159"/>
      <c r="N36" s="159"/>
      <c r="O36" s="160"/>
    </row>
    <row r="37" spans="3:21">
      <c r="C37" s="164" t="s">
        <v>37</v>
      </c>
      <c r="D37" s="165"/>
      <c r="E37" s="165"/>
      <c r="F37" s="65"/>
      <c r="G37" s="165" t="s">
        <v>159</v>
      </c>
      <c r="H37" s="165"/>
      <c r="I37" s="165"/>
      <c r="J37" s="165"/>
      <c r="K37" s="165"/>
      <c r="L37" s="165"/>
      <c r="M37" s="165"/>
      <c r="N37" s="165"/>
      <c r="O37" s="166"/>
    </row>
    <row r="38" spans="3:21">
      <c r="C38" s="66" t="s">
        <v>38</v>
      </c>
      <c r="D38" s="159" t="s">
        <v>154</v>
      </c>
      <c r="E38" s="159"/>
      <c r="F38" s="63"/>
      <c r="G38" s="67" t="s">
        <v>38</v>
      </c>
      <c r="H38" s="159" t="s">
        <v>160</v>
      </c>
      <c r="I38" s="159"/>
      <c r="J38" s="159"/>
      <c r="K38" s="159"/>
      <c r="L38" s="159"/>
      <c r="M38" s="159"/>
      <c r="N38" s="159"/>
      <c r="O38" s="160"/>
    </row>
    <row r="39" spans="3:21" ht="15" thickBot="1">
      <c r="C39" s="68" t="s">
        <v>38</v>
      </c>
      <c r="D39" s="161" t="s">
        <v>156</v>
      </c>
      <c r="E39" s="161"/>
      <c r="F39" s="69"/>
      <c r="G39" s="70" t="s">
        <v>38</v>
      </c>
      <c r="H39" s="161" t="s">
        <v>158</v>
      </c>
      <c r="I39" s="161"/>
      <c r="J39" s="161"/>
      <c r="K39" s="161"/>
      <c r="L39" s="161"/>
      <c r="M39" s="161"/>
      <c r="N39" s="161"/>
      <c r="O39" s="162"/>
    </row>
    <row r="40" spans="3:21">
      <c r="C40" s="54"/>
      <c r="O40" s="58"/>
    </row>
    <row r="41" spans="3:21" ht="15" thickBot="1">
      <c r="C41" s="71" t="s">
        <v>18</v>
      </c>
      <c r="G41" s="72">
        <v>1</v>
      </c>
      <c r="H41" s="72">
        <v>2</v>
      </c>
      <c r="I41" s="72">
        <v>3</v>
      </c>
      <c r="J41" s="72">
        <v>4</v>
      </c>
      <c r="K41" s="72">
        <v>5</v>
      </c>
      <c r="L41" s="163" t="s">
        <v>19</v>
      </c>
      <c r="M41" s="163"/>
      <c r="N41" s="72" t="s">
        <v>20</v>
      </c>
      <c r="O41" s="74" t="s">
        <v>21</v>
      </c>
    </row>
    <row r="42" spans="3:21">
      <c r="C42" s="75" t="s">
        <v>22</v>
      </c>
      <c r="D42" s="157" t="str">
        <f>IF(D35&gt;"",D35&amp;" - "&amp;H35,"")</f>
        <v>Alexandra Seppänen - Bai Rongxua</v>
      </c>
      <c r="E42" s="157"/>
      <c r="F42" s="76"/>
      <c r="G42" s="77">
        <v>5</v>
      </c>
      <c r="H42" s="77">
        <v>3</v>
      </c>
      <c r="I42" s="77">
        <v>1</v>
      </c>
      <c r="J42" s="77"/>
      <c r="K42" s="78"/>
      <c r="L42" s="79">
        <f>IF(ISBLANK(G42),"",COUNTIF(G42:K42,"&gt;=0"))</f>
        <v>3</v>
      </c>
      <c r="M42" s="80">
        <f>IF(ISBLANK(G42),"",IF(LEFT(G42)="-",1,0)+IF(LEFT(H42)="-",1,0)+IF(LEFT(I42)="-",1,0)+IF(LEFT(J42)="-",1,0)+IF(LEFT(K42)="-",1,0))</f>
        <v>0</v>
      </c>
      <c r="N42" s="81">
        <f t="shared" ref="N42:N46" si="1">IF(L42=3,1,"")</f>
        <v>1</v>
      </c>
      <c r="O42" s="82" t="str">
        <f t="shared" ref="O42:O46" si="2">IF(M42=3,1,"")</f>
        <v/>
      </c>
    </row>
    <row r="43" spans="3:21">
      <c r="C43" s="75" t="s">
        <v>23</v>
      </c>
      <c r="D43" s="157" t="str">
        <f>IF(D36&gt;"",D36&amp;" - "&amp;H36,"")</f>
        <v>Mia Kellow - Luo Jiaqi</v>
      </c>
      <c r="E43" s="157"/>
      <c r="F43" s="76"/>
      <c r="G43" s="77">
        <v>8</v>
      </c>
      <c r="H43" s="77">
        <v>-11</v>
      </c>
      <c r="I43" s="77">
        <v>-6</v>
      </c>
      <c r="J43" s="77">
        <v>-5</v>
      </c>
      <c r="K43" s="83"/>
      <c r="L43" s="67">
        <f>IF(ISBLANK(G43),"",COUNTIF(G43:K43,"&gt;=0"))</f>
        <v>1</v>
      </c>
      <c r="M43" s="84">
        <f>IF(ISBLANK(G43),"",IF(LEFT(G43)="-",1,0)+IF(LEFT(H43)="-",1,0)+IF(LEFT(I43)="-",1,0)+IF(LEFT(J43)="-",1,0)+IF(LEFT(K43)="-",1,0))</f>
        <v>3</v>
      </c>
      <c r="N43" s="85" t="str">
        <f t="shared" si="1"/>
        <v/>
      </c>
      <c r="O43" s="86">
        <f t="shared" si="2"/>
        <v>1</v>
      </c>
    </row>
    <row r="44" spans="3:21">
      <c r="C44" s="87" t="s">
        <v>39</v>
      </c>
      <c r="D44" s="88" t="str">
        <f>IF(D38&gt;"",D38&amp;" / "&amp;D39,"")</f>
        <v>Alexandra Seppänen / Ella Kellow</v>
      </c>
      <c r="E44" s="88" t="str">
        <f>IF(H38&gt;"",H38&amp;" / "&amp;H39,"")</f>
        <v>Rai Rongsua / Luo Jiaqi</v>
      </c>
      <c r="F44" s="89"/>
      <c r="G44" s="77">
        <v>1</v>
      </c>
      <c r="H44" s="77">
        <v>4</v>
      </c>
      <c r="I44" s="77">
        <v>2</v>
      </c>
      <c r="J44" s="77"/>
      <c r="K44" s="83"/>
      <c r="L44" s="67">
        <f>IF(ISBLANK(G44),"",COUNTIF(G44:K44,"&gt;=0"))</f>
        <v>3</v>
      </c>
      <c r="M44" s="84">
        <f>IF(ISBLANK(G44),"",IF(LEFT(G44)="-",1,0)+IF(LEFT(H44)="-",1,0)+IF(LEFT(I44)="-",1,0)+IF(LEFT(J44)="-",1,0)+IF(LEFT(K44)="-",1,0))</f>
        <v>0</v>
      </c>
      <c r="N44" s="85">
        <f t="shared" si="1"/>
        <v>1</v>
      </c>
      <c r="O44" s="86" t="str">
        <f t="shared" si="2"/>
        <v/>
      </c>
    </row>
    <row r="45" spans="3:21">
      <c r="C45" s="75" t="s">
        <v>25</v>
      </c>
      <c r="D45" s="157" t="str">
        <f>IF(D35&gt;"",D35&amp;" - "&amp;H36,"")</f>
        <v>Alexandra Seppänen - Luo Jiaqi</v>
      </c>
      <c r="E45" s="157"/>
      <c r="F45" s="76"/>
      <c r="G45" s="77">
        <v>2</v>
      </c>
      <c r="H45" s="77">
        <v>5</v>
      </c>
      <c r="I45" s="77">
        <v>7</v>
      </c>
      <c r="J45" s="77"/>
      <c r="K45" s="83"/>
      <c r="L45" s="67">
        <f>IF(ISBLANK(G45),"",COUNTIF(G45:K45,"&gt;=0"))</f>
        <v>3</v>
      </c>
      <c r="M45" s="84">
        <f>IF(ISBLANK(G45),"",IF(LEFT(G45)="-",1,0)+IF(LEFT(H45)="-",1,0)+IF(LEFT(I45)="-",1,0)+IF(LEFT(J45)="-",1,0)+IF(LEFT(K45)="-",1,0))</f>
        <v>0</v>
      </c>
      <c r="N45" s="85">
        <f t="shared" si="1"/>
        <v>1</v>
      </c>
      <c r="O45" s="86" t="str">
        <f t="shared" si="2"/>
        <v/>
      </c>
    </row>
    <row r="46" spans="3:21" ht="15" thickBot="1">
      <c r="C46" s="75" t="s">
        <v>26</v>
      </c>
      <c r="D46" s="157" t="str">
        <f>IF(D36&gt;"",D36&amp;" - "&amp;H35,"")</f>
        <v>Mia Kellow - Bai Rongxua</v>
      </c>
      <c r="E46" s="157"/>
      <c r="F46" s="76"/>
      <c r="G46" s="77"/>
      <c r="H46" s="77"/>
      <c r="I46" s="77"/>
      <c r="J46" s="77"/>
      <c r="K46" s="83"/>
      <c r="L46" s="70" t="str">
        <f>IF(ISBLANK(G46),"",COUNTIF(G46:K46,"&gt;=0"))</f>
        <v/>
      </c>
      <c r="M46" s="90" t="str">
        <f>IF(ISBLANK(G46),"",IF(LEFT(G46)="-",1,0)+IF(LEFT(H46)="-",1,0)+IF(LEFT(I46)="-",1,0)+IF(LEFT(J46)="-",1,0)+IF(LEFT(K46)="-",1,0))</f>
        <v/>
      </c>
      <c r="N46" s="91" t="str">
        <f t="shared" si="1"/>
        <v/>
      </c>
      <c r="O46" s="92" t="str">
        <f t="shared" si="2"/>
        <v/>
      </c>
    </row>
    <row r="47" spans="3:21" ht="18.600000000000001" thickBot="1">
      <c r="C47" s="54"/>
      <c r="G47" s="93"/>
      <c r="H47" s="93"/>
      <c r="I47" s="93"/>
      <c r="J47" s="158" t="s">
        <v>27</v>
      </c>
      <c r="K47" s="158"/>
      <c r="L47" s="94">
        <f>COUNTIF(L42:L46,"=3")</f>
        <v>3</v>
      </c>
      <c r="M47" s="95">
        <f>COUNTIF(M42:M46,"=3")</f>
        <v>1</v>
      </c>
      <c r="N47" s="96">
        <f>SUM(N42:N46)</f>
        <v>3</v>
      </c>
      <c r="O47" s="97">
        <f>SUM(O42:O46)</f>
        <v>1</v>
      </c>
    </row>
    <row r="48" spans="3:21">
      <c r="C48" s="98" t="s">
        <v>28</v>
      </c>
      <c r="O48" s="58"/>
    </row>
    <row r="49" spans="2:15">
      <c r="C49" s="99" t="s">
        <v>29</v>
      </c>
      <c r="E49" s="100" t="s">
        <v>30</v>
      </c>
      <c r="G49" s="100" t="s">
        <v>31</v>
      </c>
      <c r="H49" s="100"/>
      <c r="I49" s="101"/>
      <c r="K49" s="151" t="s">
        <v>32</v>
      </c>
      <c r="L49" s="151"/>
      <c r="M49" s="151"/>
      <c r="N49" s="151"/>
      <c r="O49" s="152"/>
    </row>
    <row r="50" spans="2:15" ht="21.6" thickBot="1">
      <c r="C50" s="153"/>
      <c r="D50" s="154"/>
      <c r="E50" s="154"/>
      <c r="F50" s="93"/>
      <c r="G50" s="154"/>
      <c r="H50" s="154"/>
      <c r="I50" s="154"/>
      <c r="J50" s="154"/>
      <c r="K50" s="155" t="str">
        <f>IF(N47=3,D34,IF(O47=3,H34,""))</f>
        <v>TIP-70</v>
      </c>
      <c r="L50" s="155"/>
      <c r="M50" s="155"/>
      <c r="N50" s="155"/>
      <c r="O50" s="156"/>
    </row>
    <row r="51" spans="2:15" ht="6" customHeight="1">
      <c r="C51" s="103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5"/>
    </row>
    <row r="52" spans="2:15" ht="8.25" customHeight="1"/>
    <row r="56" spans="2:15">
      <c r="B56" s="49"/>
      <c r="C56" s="50"/>
      <c r="D56" s="50"/>
      <c r="E56" s="50"/>
      <c r="F56" s="51"/>
      <c r="G56" s="52" t="s">
        <v>0</v>
      </c>
      <c r="H56" s="53"/>
      <c r="I56" s="167" t="s">
        <v>40</v>
      </c>
      <c r="J56" s="168"/>
      <c r="K56" s="168"/>
      <c r="L56" s="168"/>
      <c r="M56" s="168"/>
      <c r="N56" s="169"/>
    </row>
    <row r="57" spans="2:15">
      <c r="B57" s="54"/>
      <c r="C57" s="10" t="s">
        <v>2</v>
      </c>
      <c r="D57" s="10"/>
      <c r="F57" s="5"/>
      <c r="G57" s="52" t="s">
        <v>3</v>
      </c>
      <c r="H57" s="55"/>
      <c r="I57" s="167" t="s">
        <v>4</v>
      </c>
      <c r="J57" s="168"/>
      <c r="K57" s="168"/>
      <c r="L57" s="168"/>
      <c r="M57" s="168"/>
      <c r="N57" s="169"/>
    </row>
    <row r="58" spans="2:15" ht="15.6">
      <c r="B58" s="54"/>
      <c r="C58" s="56" t="s">
        <v>34</v>
      </c>
      <c r="D58" s="56"/>
      <c r="F58" s="5"/>
      <c r="G58" s="52" t="s">
        <v>5</v>
      </c>
      <c r="H58" s="55"/>
      <c r="I58" s="167" t="s">
        <v>42</v>
      </c>
      <c r="J58" s="168"/>
      <c r="K58" s="168"/>
      <c r="L58" s="168"/>
      <c r="M58" s="168"/>
      <c r="N58" s="169"/>
    </row>
    <row r="59" spans="2:15" ht="15.6">
      <c r="B59" s="54"/>
      <c r="C59" t="s">
        <v>35</v>
      </c>
      <c r="D59" s="56"/>
      <c r="F59" s="5"/>
      <c r="G59" s="52" t="s">
        <v>36</v>
      </c>
      <c r="H59" s="55"/>
      <c r="I59" s="168">
        <v>44695</v>
      </c>
      <c r="J59" s="168"/>
      <c r="K59" s="168"/>
      <c r="L59" s="168"/>
      <c r="M59" s="168"/>
      <c r="N59" s="169"/>
    </row>
    <row r="60" spans="2:15" ht="15" thickBot="1">
      <c r="B60" s="54"/>
      <c r="N60" s="58"/>
    </row>
    <row r="61" spans="2:15">
      <c r="B61" s="59" t="s">
        <v>10</v>
      </c>
      <c r="C61" s="170" t="s">
        <v>55</v>
      </c>
      <c r="D61" s="170"/>
      <c r="E61" s="60"/>
      <c r="F61" s="61" t="s">
        <v>11</v>
      </c>
      <c r="G61" s="170" t="s">
        <v>93</v>
      </c>
      <c r="H61" s="170"/>
      <c r="I61" s="170"/>
      <c r="J61" s="170"/>
      <c r="K61" s="170"/>
      <c r="L61" s="170"/>
      <c r="M61" s="170"/>
      <c r="N61" s="171"/>
    </row>
    <row r="62" spans="2:15">
      <c r="B62" s="62" t="s">
        <v>12</v>
      </c>
      <c r="C62" s="159" t="s">
        <v>123</v>
      </c>
      <c r="D62" s="159"/>
      <c r="E62" s="63"/>
      <c r="F62" s="64" t="s">
        <v>13</v>
      </c>
      <c r="G62" s="159" t="s">
        <v>178</v>
      </c>
      <c r="H62" s="159"/>
      <c r="I62" s="159"/>
      <c r="J62" s="159"/>
      <c r="K62" s="159"/>
      <c r="L62" s="159"/>
      <c r="M62" s="159"/>
      <c r="N62" s="160"/>
    </row>
    <row r="63" spans="2:15">
      <c r="B63" s="62" t="s">
        <v>14</v>
      </c>
      <c r="C63" s="159" t="s">
        <v>124</v>
      </c>
      <c r="D63" s="159"/>
      <c r="E63" s="63"/>
      <c r="F63" s="64" t="s">
        <v>15</v>
      </c>
      <c r="G63" s="159" t="s">
        <v>158</v>
      </c>
      <c r="H63" s="159"/>
      <c r="I63" s="159"/>
      <c r="J63" s="159"/>
      <c r="K63" s="159"/>
      <c r="L63" s="159"/>
      <c r="M63" s="159"/>
      <c r="N63" s="160"/>
    </row>
    <row r="64" spans="2:15">
      <c r="B64" s="164"/>
      <c r="C64" s="165"/>
      <c r="D64" s="165"/>
      <c r="E64" s="65"/>
      <c r="F64" s="165" t="s">
        <v>37</v>
      </c>
      <c r="G64" s="165"/>
      <c r="H64" s="165"/>
      <c r="I64" s="165"/>
      <c r="J64" s="165"/>
      <c r="K64" s="165"/>
      <c r="L64" s="165"/>
      <c r="M64" s="165"/>
      <c r="N64" s="166"/>
    </row>
    <row r="65" spans="2:14">
      <c r="B65" s="66" t="s">
        <v>38</v>
      </c>
      <c r="C65" s="159" t="s">
        <v>123</v>
      </c>
      <c r="D65" s="159"/>
      <c r="E65" s="63"/>
      <c r="F65" s="67" t="s">
        <v>38</v>
      </c>
      <c r="G65" s="159" t="s">
        <v>178</v>
      </c>
      <c r="H65" s="159"/>
      <c r="I65" s="159"/>
      <c r="J65" s="159"/>
      <c r="K65" s="159"/>
      <c r="L65" s="159"/>
      <c r="M65" s="159"/>
      <c r="N65" s="160"/>
    </row>
    <row r="66" spans="2:14" ht="15" thickBot="1">
      <c r="B66" s="68" t="s">
        <v>38</v>
      </c>
      <c r="C66" s="161" t="s">
        <v>124</v>
      </c>
      <c r="D66" s="161"/>
      <c r="E66" s="69"/>
      <c r="F66" s="70" t="s">
        <v>38</v>
      </c>
      <c r="G66" s="161" t="s">
        <v>158</v>
      </c>
      <c r="H66" s="161"/>
      <c r="I66" s="161"/>
      <c r="J66" s="161"/>
      <c r="K66" s="161"/>
      <c r="L66" s="161"/>
      <c r="M66" s="161"/>
      <c r="N66" s="162"/>
    </row>
    <row r="67" spans="2:14">
      <c r="B67" s="54"/>
      <c r="N67" s="58"/>
    </row>
    <row r="68" spans="2:14" ht="15" thickBot="1">
      <c r="B68" s="71" t="s">
        <v>18</v>
      </c>
      <c r="F68" s="73">
        <v>1</v>
      </c>
      <c r="G68" s="73">
        <v>2</v>
      </c>
      <c r="H68" s="73">
        <v>3</v>
      </c>
      <c r="I68" s="73">
        <v>4</v>
      </c>
      <c r="J68" s="73">
        <v>5</v>
      </c>
      <c r="K68" s="163" t="s">
        <v>19</v>
      </c>
      <c r="L68" s="163"/>
      <c r="M68" s="73" t="s">
        <v>20</v>
      </c>
      <c r="N68" s="74" t="s">
        <v>21</v>
      </c>
    </row>
    <row r="69" spans="2:14">
      <c r="B69" s="75" t="s">
        <v>22</v>
      </c>
      <c r="C69" s="157" t="str">
        <f>IF(C62&gt;"",C62&amp;" - "&amp;G62,"")</f>
        <v>Yixin Yang - Bai Rongxuan</v>
      </c>
      <c r="D69" s="157"/>
      <c r="E69" s="76"/>
      <c r="F69" s="77">
        <v>6</v>
      </c>
      <c r="G69" s="77">
        <v>2</v>
      </c>
      <c r="H69" s="77">
        <v>6</v>
      </c>
      <c r="I69" s="77"/>
      <c r="J69" s="78"/>
      <c r="K69" s="79">
        <f>IF(ISBLANK(F69),"",COUNTIF(F69:J69,"&gt;=0"))</f>
        <v>3</v>
      </c>
      <c r="L69" s="80">
        <f>IF(ISBLANK(F69),"",IF(LEFT(F69)="-",1,0)+IF(LEFT(G69)="-",1,0)+IF(LEFT(H69)="-",1,0)+IF(LEFT(I69)="-",1,0)+IF(LEFT(J69)="-",1,0))</f>
        <v>0</v>
      </c>
      <c r="M69" s="81">
        <f t="shared" ref="M69:M73" si="3">IF(K69=3,1,"")</f>
        <v>1</v>
      </c>
      <c r="N69" s="82" t="str">
        <f t="shared" ref="N69:N73" si="4">IF(L69=3,1,"")</f>
        <v/>
      </c>
    </row>
    <row r="70" spans="2:14">
      <c r="B70" s="75" t="s">
        <v>23</v>
      </c>
      <c r="C70" s="157" t="str">
        <f>IF(C63&gt;"",C63&amp;" - "&amp;G63,"")</f>
        <v>Sonja Ylinen - Luo Jiaqi</v>
      </c>
      <c r="D70" s="157"/>
      <c r="E70" s="76"/>
      <c r="F70" s="77">
        <v>4</v>
      </c>
      <c r="G70" s="77">
        <v>9</v>
      </c>
      <c r="H70" s="77">
        <v>10</v>
      </c>
      <c r="I70" s="77"/>
      <c r="J70" s="83"/>
      <c r="K70" s="67">
        <f>IF(ISBLANK(F70),"",COUNTIF(F70:J70,"&gt;=0"))</f>
        <v>3</v>
      </c>
      <c r="L70" s="84">
        <f>IF(ISBLANK(F70),"",IF(LEFT(F70)="-",1,0)+IF(LEFT(G70)="-",1,0)+IF(LEFT(H70)="-",1,0)+IF(LEFT(I70)="-",1,0)+IF(LEFT(J70)="-",1,0))</f>
        <v>0</v>
      </c>
      <c r="M70" s="85">
        <f t="shared" si="3"/>
        <v>1</v>
      </c>
      <c r="N70" s="86" t="str">
        <f t="shared" si="4"/>
        <v/>
      </c>
    </row>
    <row r="71" spans="2:14">
      <c r="B71" s="87" t="s">
        <v>39</v>
      </c>
      <c r="C71" s="88" t="str">
        <f>IF(C65&gt;"",C65&amp;" / "&amp;C66,"")</f>
        <v>Yixin Yang / Sonja Ylinen</v>
      </c>
      <c r="D71" s="88" t="str">
        <f>IF(G65&gt;"",G65&amp;" / "&amp;G66,"")</f>
        <v>Bai Rongxuan / Luo Jiaqi</v>
      </c>
      <c r="E71" s="89"/>
      <c r="F71" s="77">
        <v>10</v>
      </c>
      <c r="G71" s="77">
        <v>6</v>
      </c>
      <c r="H71" s="77">
        <v>5</v>
      </c>
      <c r="I71" s="77"/>
      <c r="J71" s="83"/>
      <c r="K71" s="67">
        <f>IF(ISBLANK(F71),"",COUNTIF(F71:J71,"&gt;=0"))</f>
        <v>3</v>
      </c>
      <c r="L71" s="84">
        <f>IF(ISBLANK(F71),"",IF(LEFT(F71)="-",1,0)+IF(LEFT(G71)="-",1,0)+IF(LEFT(H71)="-",1,0)+IF(LEFT(I71)="-",1,0)+IF(LEFT(J71)="-",1,0))</f>
        <v>0</v>
      </c>
      <c r="M71" s="85">
        <f t="shared" si="3"/>
        <v>1</v>
      </c>
      <c r="N71" s="86" t="str">
        <f t="shared" si="4"/>
        <v/>
      </c>
    </row>
    <row r="72" spans="2:14">
      <c r="B72" s="75" t="s">
        <v>25</v>
      </c>
      <c r="C72" s="157" t="str">
        <f>IF(C62&gt;"",C62&amp;" - "&amp;G63,"")</f>
        <v>Yixin Yang - Luo Jiaqi</v>
      </c>
      <c r="D72" s="157"/>
      <c r="E72" s="76"/>
      <c r="F72" s="77"/>
      <c r="G72" s="77"/>
      <c r="H72" s="77"/>
      <c r="I72" s="77"/>
      <c r="J72" s="83"/>
      <c r="K72" s="67" t="str">
        <f>IF(ISBLANK(F72),"",COUNTIF(F72:J72,"&gt;=0"))</f>
        <v/>
      </c>
      <c r="L72" s="84" t="str">
        <f>IF(ISBLANK(F72),"",IF(LEFT(F72)="-",1,0)+IF(LEFT(G72)="-",1,0)+IF(LEFT(H72)="-",1,0)+IF(LEFT(I72)="-",1,0)+IF(LEFT(J72)="-",1,0))</f>
        <v/>
      </c>
      <c r="M72" s="85" t="str">
        <f t="shared" si="3"/>
        <v/>
      </c>
      <c r="N72" s="86" t="str">
        <f t="shared" si="4"/>
        <v/>
      </c>
    </row>
    <row r="73" spans="2:14" ht="15" thickBot="1">
      <c r="B73" s="75" t="s">
        <v>26</v>
      </c>
      <c r="C73" s="157" t="str">
        <f>IF(C63&gt;"",C63&amp;" - "&amp;G62,"")</f>
        <v>Sonja Ylinen - Bai Rongxuan</v>
      </c>
      <c r="D73" s="157"/>
      <c r="E73" s="76"/>
      <c r="F73" s="77"/>
      <c r="G73" s="77"/>
      <c r="H73" s="77"/>
      <c r="I73" s="77"/>
      <c r="J73" s="83"/>
      <c r="K73" s="70" t="str">
        <f>IF(ISBLANK(F73),"",COUNTIF(F73:J73,"&gt;=0"))</f>
        <v/>
      </c>
      <c r="L73" s="90" t="str">
        <f>IF(ISBLANK(F73),"",IF(LEFT(F73)="-",1,0)+IF(LEFT(G73)="-",1,0)+IF(LEFT(H73)="-",1,0)+IF(LEFT(I73)="-",1,0)+IF(LEFT(J73)="-",1,0))</f>
        <v/>
      </c>
      <c r="M73" s="91" t="str">
        <f t="shared" si="3"/>
        <v/>
      </c>
      <c r="N73" s="92" t="str">
        <f t="shared" si="4"/>
        <v/>
      </c>
    </row>
    <row r="74" spans="2:14" ht="18.600000000000001" thickBot="1">
      <c r="B74" s="54"/>
      <c r="F74" s="102"/>
      <c r="G74" s="102"/>
      <c r="H74" s="102"/>
      <c r="I74" s="158" t="s">
        <v>27</v>
      </c>
      <c r="J74" s="158"/>
      <c r="K74" s="94">
        <f>COUNTIF(K69:K73,"=3")</f>
        <v>3</v>
      </c>
      <c r="L74" s="95">
        <f>COUNTIF(L69:L73,"=3")</f>
        <v>0</v>
      </c>
      <c r="M74" s="96">
        <f>SUM(M69:M73)</f>
        <v>3</v>
      </c>
      <c r="N74" s="97">
        <f>SUM(N69:N73)</f>
        <v>0</v>
      </c>
    </row>
    <row r="75" spans="2:14">
      <c r="B75" s="98" t="s">
        <v>28</v>
      </c>
      <c r="N75" s="58"/>
    </row>
    <row r="76" spans="2:14">
      <c r="B76" s="99" t="s">
        <v>29</v>
      </c>
      <c r="D76" s="100" t="s">
        <v>30</v>
      </c>
      <c r="F76" s="100" t="s">
        <v>31</v>
      </c>
      <c r="G76" s="100"/>
      <c r="H76" s="101"/>
      <c r="J76" s="151" t="s">
        <v>32</v>
      </c>
      <c r="K76" s="151"/>
      <c r="L76" s="151"/>
      <c r="M76" s="151"/>
      <c r="N76" s="152"/>
    </row>
    <row r="77" spans="2:14" ht="21.6" thickBot="1">
      <c r="B77" s="153"/>
      <c r="C77" s="154"/>
      <c r="D77" s="154"/>
      <c r="E77" s="102"/>
      <c r="F77" s="154"/>
      <c r="G77" s="154"/>
      <c r="H77" s="154"/>
      <c r="I77" s="154"/>
      <c r="J77" s="155" t="str">
        <f>IF(M74=3,C61,IF(N74=3,G61,""))</f>
        <v>PT Espoo</v>
      </c>
      <c r="K77" s="155"/>
      <c r="L77" s="155"/>
      <c r="M77" s="155"/>
      <c r="N77" s="156"/>
    </row>
    <row r="78" spans="2:14"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</row>
    <row r="82" spans="2:14">
      <c r="B82" s="49"/>
      <c r="C82" s="50"/>
      <c r="D82" s="50"/>
      <c r="E82" s="50"/>
      <c r="F82" s="51"/>
      <c r="G82" s="52" t="s">
        <v>0</v>
      </c>
      <c r="H82" s="53"/>
      <c r="I82" s="167" t="s">
        <v>40</v>
      </c>
      <c r="J82" s="168"/>
      <c r="K82" s="168"/>
      <c r="L82" s="168"/>
      <c r="M82" s="168"/>
      <c r="N82" s="169"/>
    </row>
    <row r="83" spans="2:14">
      <c r="B83" s="54"/>
      <c r="C83" s="10" t="s">
        <v>2</v>
      </c>
      <c r="D83" s="10"/>
      <c r="F83" s="5"/>
      <c r="G83" s="52" t="s">
        <v>3</v>
      </c>
      <c r="H83" s="55"/>
      <c r="I83" s="167" t="s">
        <v>4</v>
      </c>
      <c r="J83" s="168"/>
      <c r="K83" s="168"/>
      <c r="L83" s="168"/>
      <c r="M83" s="168"/>
      <c r="N83" s="169"/>
    </row>
    <row r="84" spans="2:14" ht="15.6">
      <c r="B84" s="54"/>
      <c r="C84" s="56" t="s">
        <v>34</v>
      </c>
      <c r="D84" s="56"/>
      <c r="F84" s="5"/>
      <c r="G84" s="52" t="s">
        <v>5</v>
      </c>
      <c r="H84" s="55"/>
      <c r="I84" s="167" t="s">
        <v>42</v>
      </c>
      <c r="J84" s="168"/>
      <c r="K84" s="168"/>
      <c r="L84" s="168"/>
      <c r="M84" s="168"/>
      <c r="N84" s="169"/>
    </row>
    <row r="85" spans="2:14" ht="15.6">
      <c r="B85" s="54"/>
      <c r="C85" t="s">
        <v>35</v>
      </c>
      <c r="D85" s="56"/>
      <c r="F85" s="5"/>
      <c r="G85" s="52" t="s">
        <v>36</v>
      </c>
      <c r="H85" s="55"/>
      <c r="I85" s="168">
        <v>44695</v>
      </c>
      <c r="J85" s="168"/>
      <c r="K85" s="168"/>
      <c r="L85" s="168"/>
      <c r="M85" s="168"/>
      <c r="N85" s="169"/>
    </row>
    <row r="86" spans="2:14" ht="15" thickBot="1">
      <c r="B86" s="54"/>
      <c r="N86" s="58"/>
    </row>
    <row r="87" spans="2:14">
      <c r="B87" s="59" t="s">
        <v>10</v>
      </c>
      <c r="C87" s="170" t="s">
        <v>88</v>
      </c>
      <c r="D87" s="170"/>
      <c r="E87" s="60"/>
      <c r="F87" s="61" t="s">
        <v>11</v>
      </c>
      <c r="G87" s="170" t="s">
        <v>125</v>
      </c>
      <c r="H87" s="170"/>
      <c r="I87" s="170"/>
      <c r="J87" s="170"/>
      <c r="K87" s="170"/>
      <c r="L87" s="170"/>
      <c r="M87" s="170"/>
      <c r="N87" s="171"/>
    </row>
    <row r="88" spans="2:14">
      <c r="B88" s="62" t="s">
        <v>12</v>
      </c>
      <c r="C88" s="159" t="s">
        <v>156</v>
      </c>
      <c r="D88" s="159"/>
      <c r="E88" s="63"/>
      <c r="F88" s="64" t="s">
        <v>13</v>
      </c>
      <c r="G88" s="159" t="s">
        <v>126</v>
      </c>
      <c r="H88" s="159"/>
      <c r="I88" s="159"/>
      <c r="J88" s="159"/>
      <c r="K88" s="159"/>
      <c r="L88" s="159"/>
      <c r="M88" s="159"/>
      <c r="N88" s="160"/>
    </row>
    <row r="89" spans="2:14">
      <c r="B89" s="62" t="s">
        <v>14</v>
      </c>
      <c r="C89" s="159" t="s">
        <v>155</v>
      </c>
      <c r="D89" s="159"/>
      <c r="E89" s="63"/>
      <c r="F89" s="64" t="s">
        <v>15</v>
      </c>
      <c r="G89" s="159" t="s">
        <v>127</v>
      </c>
      <c r="H89" s="159"/>
      <c r="I89" s="159"/>
      <c r="J89" s="159"/>
      <c r="K89" s="159"/>
      <c r="L89" s="159"/>
      <c r="M89" s="159"/>
      <c r="N89" s="160"/>
    </row>
    <row r="90" spans="2:14">
      <c r="B90" s="164" t="s">
        <v>37</v>
      </c>
      <c r="C90" s="165"/>
      <c r="D90" s="165"/>
      <c r="E90" s="65"/>
      <c r="F90" s="165" t="s">
        <v>37</v>
      </c>
      <c r="G90" s="165"/>
      <c r="H90" s="165"/>
      <c r="I90" s="165"/>
      <c r="J90" s="165"/>
      <c r="K90" s="165"/>
      <c r="L90" s="165"/>
      <c r="M90" s="165"/>
      <c r="N90" s="166"/>
    </row>
    <row r="91" spans="2:14">
      <c r="B91" s="66" t="s">
        <v>38</v>
      </c>
      <c r="C91" s="159" t="s">
        <v>156</v>
      </c>
      <c r="D91" s="159"/>
      <c r="E91" s="63"/>
      <c r="F91" s="67" t="s">
        <v>38</v>
      </c>
      <c r="G91" s="159" t="s">
        <v>126</v>
      </c>
      <c r="H91" s="159"/>
      <c r="I91" s="159"/>
      <c r="J91" s="159"/>
      <c r="K91" s="159"/>
      <c r="L91" s="159"/>
      <c r="M91" s="159"/>
      <c r="N91" s="160"/>
    </row>
    <row r="92" spans="2:14" ht="15" thickBot="1">
      <c r="B92" s="68" t="s">
        <v>38</v>
      </c>
      <c r="C92" s="161" t="s">
        <v>155</v>
      </c>
      <c r="D92" s="161"/>
      <c r="E92" s="69"/>
      <c r="F92" s="70" t="s">
        <v>38</v>
      </c>
      <c r="G92" s="161" t="s">
        <v>127</v>
      </c>
      <c r="H92" s="161"/>
      <c r="I92" s="161"/>
      <c r="J92" s="161"/>
      <c r="K92" s="161"/>
      <c r="L92" s="161"/>
      <c r="M92" s="161"/>
      <c r="N92" s="162"/>
    </row>
    <row r="93" spans="2:14">
      <c r="B93" s="54"/>
      <c r="N93" s="58"/>
    </row>
    <row r="94" spans="2:14" ht="15" thickBot="1">
      <c r="B94" s="71" t="s">
        <v>18</v>
      </c>
      <c r="F94" s="73">
        <v>1</v>
      </c>
      <c r="G94" s="73">
        <v>2</v>
      </c>
      <c r="H94" s="73">
        <v>3</v>
      </c>
      <c r="I94" s="73">
        <v>4</v>
      </c>
      <c r="J94" s="73">
        <v>5</v>
      </c>
      <c r="K94" s="163" t="s">
        <v>19</v>
      </c>
      <c r="L94" s="163"/>
      <c r="M94" s="73" t="s">
        <v>20</v>
      </c>
      <c r="N94" s="74" t="s">
        <v>21</v>
      </c>
    </row>
    <row r="95" spans="2:14">
      <c r="B95" s="75" t="s">
        <v>22</v>
      </c>
      <c r="C95" s="157" t="str">
        <f>IF(C88&gt;"",C88&amp;" - "&amp;G88,"")</f>
        <v>Ella Kellow - Sandra Suomalainen</v>
      </c>
      <c r="D95" s="157"/>
      <c r="E95" s="76"/>
      <c r="F95" s="77">
        <v>1</v>
      </c>
      <c r="G95" s="77">
        <v>1</v>
      </c>
      <c r="H95" s="77">
        <v>1</v>
      </c>
      <c r="I95" s="77"/>
      <c r="J95" s="78"/>
      <c r="K95" s="79">
        <f>IF(ISBLANK(F95),"",COUNTIF(F95:J95,"&gt;=0"))</f>
        <v>3</v>
      </c>
      <c r="L95" s="80">
        <f>IF(ISBLANK(F95),"",IF(LEFT(F95)="-",1,0)+IF(LEFT(G95)="-",1,0)+IF(LEFT(H95)="-",1,0)+IF(LEFT(I95)="-",1,0)+IF(LEFT(J95)="-",1,0))</f>
        <v>0</v>
      </c>
      <c r="M95" s="81">
        <f t="shared" ref="M95:M99" si="5">IF(K95=3,1,"")</f>
        <v>1</v>
      </c>
      <c r="N95" s="82" t="str">
        <f t="shared" ref="N95:N99" si="6">IF(L95=3,1,"")</f>
        <v/>
      </c>
    </row>
    <row r="96" spans="2:14">
      <c r="B96" s="75" t="s">
        <v>23</v>
      </c>
      <c r="C96" s="157" t="str">
        <f>IF(C89&gt;"",C89&amp;" - "&amp;G89,"")</f>
        <v>Mia Kellow - Iina Hietalahti</v>
      </c>
      <c r="D96" s="157"/>
      <c r="E96" s="76"/>
      <c r="F96" s="77">
        <v>2</v>
      </c>
      <c r="G96" s="77">
        <v>5</v>
      </c>
      <c r="H96" s="77">
        <v>4</v>
      </c>
      <c r="I96" s="77"/>
      <c r="J96" s="83"/>
      <c r="K96" s="67">
        <f>IF(ISBLANK(F96),"",COUNTIF(F96:J96,"&gt;=0"))</f>
        <v>3</v>
      </c>
      <c r="L96" s="84">
        <f>IF(ISBLANK(F96),"",IF(LEFT(F96)="-",1,0)+IF(LEFT(G96)="-",1,0)+IF(LEFT(H96)="-",1,0)+IF(LEFT(I96)="-",1,0)+IF(LEFT(J96)="-",1,0))</f>
        <v>0</v>
      </c>
      <c r="M96" s="85">
        <f t="shared" si="5"/>
        <v>1</v>
      </c>
      <c r="N96" s="86" t="str">
        <f t="shared" si="6"/>
        <v/>
      </c>
    </row>
    <row r="97" spans="2:14">
      <c r="B97" s="87" t="s">
        <v>39</v>
      </c>
      <c r="C97" s="88" t="str">
        <f>IF(C91&gt;"",C91&amp;" / "&amp;C92,"")</f>
        <v>Ella Kellow / Mia Kellow</v>
      </c>
      <c r="D97" s="88" t="str">
        <f>IF(G91&gt;"",G91&amp;" / "&amp;G92,"")</f>
        <v>Sandra Suomalainen / Iina Hietalahti</v>
      </c>
      <c r="E97" s="89"/>
      <c r="F97" s="77">
        <v>4</v>
      </c>
      <c r="G97" s="77">
        <v>2</v>
      </c>
      <c r="H97" s="77">
        <v>1</v>
      </c>
      <c r="I97" s="77"/>
      <c r="J97" s="83"/>
      <c r="K97" s="67">
        <f>IF(ISBLANK(F97),"",COUNTIF(F97:J97,"&gt;=0"))</f>
        <v>3</v>
      </c>
      <c r="L97" s="84">
        <f>IF(ISBLANK(F97),"",IF(LEFT(F97)="-",1,0)+IF(LEFT(G97)="-",1,0)+IF(LEFT(H97)="-",1,0)+IF(LEFT(I97)="-",1,0)+IF(LEFT(J97)="-",1,0))</f>
        <v>0</v>
      </c>
      <c r="M97" s="85">
        <f t="shared" si="5"/>
        <v>1</v>
      </c>
      <c r="N97" s="86" t="str">
        <f t="shared" si="6"/>
        <v/>
      </c>
    </row>
    <row r="98" spans="2:14">
      <c r="B98" s="75" t="s">
        <v>25</v>
      </c>
      <c r="C98" s="157" t="str">
        <f>IF(C88&gt;"",C88&amp;" - "&amp;G89,"")</f>
        <v>Ella Kellow - Iina Hietalahti</v>
      </c>
      <c r="D98" s="157"/>
      <c r="E98" s="76"/>
      <c r="F98" s="77"/>
      <c r="G98" s="77"/>
      <c r="H98" s="77"/>
      <c r="I98" s="77"/>
      <c r="J98" s="83"/>
      <c r="K98" s="67" t="str">
        <f>IF(ISBLANK(F98),"",COUNTIF(F98:J98,"&gt;=0"))</f>
        <v/>
      </c>
      <c r="L98" s="84" t="str">
        <f>IF(ISBLANK(F98),"",IF(LEFT(F98)="-",1,0)+IF(LEFT(G98)="-",1,0)+IF(LEFT(H98)="-",1,0)+IF(LEFT(I98)="-",1,0)+IF(LEFT(J98)="-",1,0))</f>
        <v/>
      </c>
      <c r="M98" s="85" t="str">
        <f t="shared" si="5"/>
        <v/>
      </c>
      <c r="N98" s="86" t="str">
        <f t="shared" si="6"/>
        <v/>
      </c>
    </row>
    <row r="99" spans="2:14" ht="15" thickBot="1">
      <c r="B99" s="75" t="s">
        <v>26</v>
      </c>
      <c r="C99" s="157" t="str">
        <f>IF(C89&gt;"",C89&amp;" - "&amp;G88,"")</f>
        <v>Mia Kellow - Sandra Suomalainen</v>
      </c>
      <c r="D99" s="157"/>
      <c r="E99" s="76"/>
      <c r="F99" s="77"/>
      <c r="G99" s="77"/>
      <c r="H99" s="77"/>
      <c r="I99" s="77"/>
      <c r="J99" s="83"/>
      <c r="K99" s="70" t="str">
        <f>IF(ISBLANK(F99),"",COUNTIF(F99:J99,"&gt;=0"))</f>
        <v/>
      </c>
      <c r="L99" s="90" t="str">
        <f>IF(ISBLANK(F99),"",IF(LEFT(F99)="-",1,0)+IF(LEFT(G99)="-",1,0)+IF(LEFT(H99)="-",1,0)+IF(LEFT(I99)="-",1,0)+IF(LEFT(J99)="-",1,0))</f>
        <v/>
      </c>
      <c r="M99" s="91" t="str">
        <f t="shared" si="5"/>
        <v/>
      </c>
      <c r="N99" s="92" t="str">
        <f t="shared" si="6"/>
        <v/>
      </c>
    </row>
    <row r="100" spans="2:14" ht="18.600000000000001" thickBot="1">
      <c r="B100" s="54"/>
      <c r="F100" s="102"/>
      <c r="G100" s="102"/>
      <c r="H100" s="102"/>
      <c r="I100" s="158" t="s">
        <v>27</v>
      </c>
      <c r="J100" s="158"/>
      <c r="K100" s="94">
        <f>COUNTIF(K95:K99,"=3")</f>
        <v>3</v>
      </c>
      <c r="L100" s="95">
        <f>COUNTIF(L95:L99,"=3")</f>
        <v>0</v>
      </c>
      <c r="M100" s="96">
        <f>SUM(M95:M99)</f>
        <v>3</v>
      </c>
      <c r="N100" s="97">
        <f>SUM(N95:N99)</f>
        <v>0</v>
      </c>
    </row>
    <row r="101" spans="2:14">
      <c r="B101" s="98" t="s">
        <v>28</v>
      </c>
      <c r="N101" s="58"/>
    </row>
    <row r="102" spans="2:14">
      <c r="B102" s="99" t="s">
        <v>29</v>
      </c>
      <c r="D102" s="100" t="s">
        <v>30</v>
      </c>
      <c r="F102" s="100" t="s">
        <v>31</v>
      </c>
      <c r="G102" s="100"/>
      <c r="H102" s="101"/>
      <c r="J102" s="151" t="s">
        <v>32</v>
      </c>
      <c r="K102" s="151"/>
      <c r="L102" s="151"/>
      <c r="M102" s="151"/>
      <c r="N102" s="152"/>
    </row>
    <row r="103" spans="2:14" ht="21.6" thickBot="1">
      <c r="B103" s="153"/>
      <c r="C103" s="154"/>
      <c r="D103" s="154"/>
      <c r="E103" s="102"/>
      <c r="F103" s="154"/>
      <c r="G103" s="154"/>
      <c r="H103" s="154"/>
      <c r="I103" s="154"/>
      <c r="J103" s="155" t="str">
        <f>IF(M100=3,C87,IF(N100=3,G87,""))</f>
        <v>TIP-70</v>
      </c>
      <c r="K103" s="155"/>
      <c r="L103" s="155"/>
      <c r="M103" s="155"/>
      <c r="N103" s="156"/>
    </row>
    <row r="104" spans="2:14">
      <c r="B104" s="103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5"/>
    </row>
    <row r="108" spans="2:14">
      <c r="B108" s="49"/>
      <c r="C108" s="50"/>
      <c r="D108" s="50"/>
      <c r="E108" s="50"/>
      <c r="F108" s="51"/>
      <c r="G108" s="52" t="s">
        <v>0</v>
      </c>
      <c r="H108" s="53"/>
      <c r="I108" s="167" t="s">
        <v>40</v>
      </c>
      <c r="J108" s="168"/>
      <c r="K108" s="168"/>
      <c r="L108" s="168"/>
      <c r="M108" s="168"/>
      <c r="N108" s="169"/>
    </row>
    <row r="109" spans="2:14">
      <c r="B109" s="54"/>
      <c r="C109" s="10" t="s">
        <v>2</v>
      </c>
      <c r="D109" s="10"/>
      <c r="F109" s="5"/>
      <c r="G109" s="52" t="s">
        <v>3</v>
      </c>
      <c r="H109" s="55"/>
      <c r="I109" s="167" t="s">
        <v>4</v>
      </c>
      <c r="J109" s="168"/>
      <c r="K109" s="168"/>
      <c r="L109" s="168"/>
      <c r="M109" s="168"/>
      <c r="N109" s="169"/>
    </row>
    <row r="110" spans="2:14" ht="15.6">
      <c r="B110" s="54"/>
      <c r="C110" s="56" t="s">
        <v>34</v>
      </c>
      <c r="D110" s="56"/>
      <c r="F110" s="5"/>
      <c r="G110" s="52" t="s">
        <v>5</v>
      </c>
      <c r="H110" s="55"/>
      <c r="I110" s="167" t="s">
        <v>42</v>
      </c>
      <c r="J110" s="168"/>
      <c r="K110" s="168"/>
      <c r="L110" s="168"/>
      <c r="M110" s="168"/>
      <c r="N110" s="169"/>
    </row>
    <row r="111" spans="2:14" ht="15.6">
      <c r="B111" s="54"/>
      <c r="C111" t="s">
        <v>35</v>
      </c>
      <c r="D111" s="56"/>
      <c r="F111" s="5"/>
      <c r="G111" s="52" t="s">
        <v>36</v>
      </c>
      <c r="H111" s="55"/>
      <c r="I111" s="168">
        <v>44695</v>
      </c>
      <c r="J111" s="168"/>
      <c r="K111" s="168"/>
      <c r="L111" s="168"/>
      <c r="M111" s="168"/>
      <c r="N111" s="169"/>
    </row>
    <row r="112" spans="2:14" ht="15" thickBot="1">
      <c r="B112" s="54"/>
      <c r="N112" s="58"/>
    </row>
    <row r="113" spans="2:14">
      <c r="B113" s="59" t="s">
        <v>10</v>
      </c>
      <c r="C113" s="170" t="s">
        <v>88</v>
      </c>
      <c r="D113" s="170"/>
      <c r="E113" s="60"/>
      <c r="F113" s="61" t="s">
        <v>11</v>
      </c>
      <c r="G113" s="170" t="s">
        <v>55</v>
      </c>
      <c r="H113" s="170"/>
      <c r="I113" s="170"/>
      <c r="J113" s="170"/>
      <c r="K113" s="170"/>
      <c r="L113" s="170"/>
      <c r="M113" s="170"/>
      <c r="N113" s="171"/>
    </row>
    <row r="114" spans="2:14">
      <c r="B114" s="62" t="s">
        <v>12</v>
      </c>
      <c r="C114" s="159" t="s">
        <v>156</v>
      </c>
      <c r="D114" s="159"/>
      <c r="E114" s="63"/>
      <c r="F114" s="64" t="s">
        <v>13</v>
      </c>
      <c r="G114" s="159" t="s">
        <v>124</v>
      </c>
      <c r="H114" s="159"/>
      <c r="I114" s="159"/>
      <c r="J114" s="159"/>
      <c r="K114" s="159"/>
      <c r="L114" s="159"/>
      <c r="M114" s="159"/>
      <c r="N114" s="160"/>
    </row>
    <row r="115" spans="2:14">
      <c r="B115" s="62" t="s">
        <v>14</v>
      </c>
      <c r="C115" s="159" t="s">
        <v>154</v>
      </c>
      <c r="D115" s="159"/>
      <c r="E115" s="63"/>
      <c r="F115" s="64" t="s">
        <v>15</v>
      </c>
      <c r="G115" s="159" t="s">
        <v>123</v>
      </c>
      <c r="H115" s="159"/>
      <c r="I115" s="159"/>
      <c r="J115" s="159"/>
      <c r="K115" s="159"/>
      <c r="L115" s="159"/>
      <c r="M115" s="159"/>
      <c r="N115" s="160"/>
    </row>
    <row r="116" spans="2:14">
      <c r="B116" s="164" t="s">
        <v>37</v>
      </c>
      <c r="C116" s="165"/>
      <c r="D116" s="165"/>
      <c r="E116" s="65"/>
      <c r="F116" s="165" t="s">
        <v>37</v>
      </c>
      <c r="G116" s="165"/>
      <c r="H116" s="165"/>
      <c r="I116" s="165"/>
      <c r="J116" s="165"/>
      <c r="K116" s="165"/>
      <c r="L116" s="165"/>
      <c r="M116" s="165"/>
      <c r="N116" s="166"/>
    </row>
    <row r="117" spans="2:14">
      <c r="B117" s="66" t="s">
        <v>38</v>
      </c>
      <c r="C117" s="159" t="s">
        <v>156</v>
      </c>
      <c r="D117" s="159"/>
      <c r="E117" s="63"/>
      <c r="F117" s="67" t="s">
        <v>38</v>
      </c>
      <c r="G117" s="159" t="s">
        <v>124</v>
      </c>
      <c r="H117" s="159"/>
      <c r="I117" s="159"/>
      <c r="J117" s="159"/>
      <c r="K117" s="159"/>
      <c r="L117" s="159"/>
      <c r="M117" s="159"/>
      <c r="N117" s="160"/>
    </row>
    <row r="118" spans="2:14" ht="15" thickBot="1">
      <c r="B118" s="68" t="s">
        <v>38</v>
      </c>
      <c r="C118" s="161" t="s">
        <v>154</v>
      </c>
      <c r="D118" s="161"/>
      <c r="E118" s="69"/>
      <c r="F118" s="70" t="s">
        <v>38</v>
      </c>
      <c r="G118" s="161" t="s">
        <v>123</v>
      </c>
      <c r="H118" s="161"/>
      <c r="I118" s="161"/>
      <c r="J118" s="161"/>
      <c r="K118" s="161"/>
      <c r="L118" s="161"/>
      <c r="M118" s="161"/>
      <c r="N118" s="162"/>
    </row>
    <row r="119" spans="2:14">
      <c r="B119" s="54"/>
      <c r="N119" s="58"/>
    </row>
    <row r="120" spans="2:14" ht="15" thickBot="1">
      <c r="B120" s="71" t="s">
        <v>18</v>
      </c>
      <c r="F120" s="73">
        <v>1</v>
      </c>
      <c r="G120" s="73">
        <v>2</v>
      </c>
      <c r="H120" s="73">
        <v>3</v>
      </c>
      <c r="I120" s="73">
        <v>4</v>
      </c>
      <c r="J120" s="73">
        <v>5</v>
      </c>
      <c r="K120" s="163" t="s">
        <v>19</v>
      </c>
      <c r="L120" s="163"/>
      <c r="M120" s="73" t="s">
        <v>20</v>
      </c>
      <c r="N120" s="74" t="s">
        <v>21</v>
      </c>
    </row>
    <row r="121" spans="2:14">
      <c r="B121" s="75" t="s">
        <v>22</v>
      </c>
      <c r="C121" s="157" t="str">
        <f>IF(C114&gt;"",C114&amp;" - "&amp;G114,"")</f>
        <v>Ella Kellow - Sonja Ylinen</v>
      </c>
      <c r="D121" s="157"/>
      <c r="E121" s="76"/>
      <c r="F121" s="77">
        <v>6</v>
      </c>
      <c r="G121" s="77">
        <v>5</v>
      </c>
      <c r="H121" s="77">
        <v>-10</v>
      </c>
      <c r="I121" s="77">
        <v>5</v>
      </c>
      <c r="J121" s="78"/>
      <c r="K121" s="79">
        <f>IF(ISBLANK(F121),"",COUNTIF(F121:J121,"&gt;=0"))</f>
        <v>3</v>
      </c>
      <c r="L121" s="80">
        <f>IF(ISBLANK(F121),"",IF(LEFT(F121)="-",1,0)+IF(LEFT(G121)="-",1,0)+IF(LEFT(H121)="-",1,0)+IF(LEFT(I121)="-",1,0)+IF(LEFT(J121)="-",1,0))</f>
        <v>1</v>
      </c>
      <c r="M121" s="81">
        <f t="shared" ref="M121:M125" si="7">IF(K121=3,1,"")</f>
        <v>1</v>
      </c>
      <c r="N121" s="82" t="str">
        <f t="shared" ref="N121:N125" si="8">IF(L121=3,1,"")</f>
        <v/>
      </c>
    </row>
    <row r="122" spans="2:14">
      <c r="B122" s="75" t="s">
        <v>23</v>
      </c>
      <c r="C122" s="157" t="str">
        <f>IF(C115&gt;"",C115&amp;" - "&amp;G115,"")</f>
        <v>Alexandra Seppänen - Yixin Yang</v>
      </c>
      <c r="D122" s="157"/>
      <c r="E122" s="76"/>
      <c r="F122" s="77">
        <v>8</v>
      </c>
      <c r="G122" s="77">
        <v>-9</v>
      </c>
      <c r="H122" s="77">
        <v>10</v>
      </c>
      <c r="I122" s="77">
        <v>7</v>
      </c>
      <c r="J122" s="83"/>
      <c r="K122" s="67">
        <f>IF(ISBLANK(F122),"",COUNTIF(F122:J122,"&gt;=0"))</f>
        <v>3</v>
      </c>
      <c r="L122" s="84">
        <f>IF(ISBLANK(F122),"",IF(LEFT(F122)="-",1,0)+IF(LEFT(G122)="-",1,0)+IF(LEFT(H122)="-",1,0)+IF(LEFT(I122)="-",1,0)+IF(LEFT(J122)="-",1,0))</f>
        <v>1</v>
      </c>
      <c r="M122" s="85">
        <f t="shared" si="7"/>
        <v>1</v>
      </c>
      <c r="N122" s="86" t="str">
        <f t="shared" si="8"/>
        <v/>
      </c>
    </row>
    <row r="123" spans="2:14">
      <c r="B123" s="87" t="s">
        <v>39</v>
      </c>
      <c r="C123" s="88" t="str">
        <f>IF(C117&gt;"",C117&amp;" / "&amp;C118,"")</f>
        <v>Ella Kellow / Alexandra Seppänen</v>
      </c>
      <c r="D123" s="88" t="str">
        <f>IF(G117&gt;"",G117&amp;" / "&amp;G118,"")</f>
        <v>Sonja Ylinen / Yixin Yang</v>
      </c>
      <c r="E123" s="89"/>
      <c r="F123" s="77">
        <v>3</v>
      </c>
      <c r="G123" s="77">
        <v>1</v>
      </c>
      <c r="H123" s="77">
        <v>3</v>
      </c>
      <c r="I123" s="77"/>
      <c r="J123" s="83"/>
      <c r="K123" s="67">
        <f>IF(ISBLANK(F123),"",COUNTIF(F123:J123,"&gt;=0"))</f>
        <v>3</v>
      </c>
      <c r="L123" s="84">
        <f>IF(ISBLANK(F123),"",IF(LEFT(F123)="-",1,0)+IF(LEFT(G123)="-",1,0)+IF(LEFT(H123)="-",1,0)+IF(LEFT(I123)="-",1,0)+IF(LEFT(J123)="-",1,0))</f>
        <v>0</v>
      </c>
      <c r="M123" s="85">
        <f t="shared" si="7"/>
        <v>1</v>
      </c>
      <c r="N123" s="86" t="str">
        <f t="shared" si="8"/>
        <v/>
      </c>
    </row>
    <row r="124" spans="2:14">
      <c r="B124" s="75" t="s">
        <v>25</v>
      </c>
      <c r="C124" s="157" t="str">
        <f>IF(C114&gt;"",C114&amp;" - "&amp;G115,"")</f>
        <v>Ella Kellow - Yixin Yang</v>
      </c>
      <c r="D124" s="157"/>
      <c r="E124" s="76"/>
      <c r="F124" s="77"/>
      <c r="G124" s="77"/>
      <c r="H124" s="77"/>
      <c r="I124" s="77"/>
      <c r="J124" s="83"/>
      <c r="K124" s="67" t="str">
        <f>IF(ISBLANK(F124),"",COUNTIF(F124:J124,"&gt;=0"))</f>
        <v/>
      </c>
      <c r="L124" s="84" t="str">
        <f>IF(ISBLANK(F124),"",IF(LEFT(F124)="-",1,0)+IF(LEFT(G124)="-",1,0)+IF(LEFT(H124)="-",1,0)+IF(LEFT(I124)="-",1,0)+IF(LEFT(J124)="-",1,0))</f>
        <v/>
      </c>
      <c r="M124" s="85" t="str">
        <f t="shared" si="7"/>
        <v/>
      </c>
      <c r="N124" s="86" t="str">
        <f t="shared" si="8"/>
        <v/>
      </c>
    </row>
    <row r="125" spans="2:14" ht="15" thickBot="1">
      <c r="B125" s="75" t="s">
        <v>26</v>
      </c>
      <c r="C125" s="157" t="str">
        <f>IF(C115&gt;"",C115&amp;" - "&amp;G114,"")</f>
        <v>Alexandra Seppänen - Sonja Ylinen</v>
      </c>
      <c r="D125" s="157"/>
      <c r="E125" s="76"/>
      <c r="F125" s="77"/>
      <c r="G125" s="77"/>
      <c r="H125" s="77"/>
      <c r="I125" s="77"/>
      <c r="J125" s="83"/>
      <c r="K125" s="70" t="str">
        <f>IF(ISBLANK(F125),"",COUNTIF(F125:J125,"&gt;=0"))</f>
        <v/>
      </c>
      <c r="L125" s="90" t="str">
        <f>IF(ISBLANK(F125),"",IF(LEFT(F125)="-",1,0)+IF(LEFT(G125)="-",1,0)+IF(LEFT(H125)="-",1,0)+IF(LEFT(I125)="-",1,0)+IF(LEFT(J125)="-",1,0))</f>
        <v/>
      </c>
      <c r="M125" s="91" t="str">
        <f t="shared" si="7"/>
        <v/>
      </c>
      <c r="N125" s="92" t="str">
        <f t="shared" si="8"/>
        <v/>
      </c>
    </row>
    <row r="126" spans="2:14" ht="18.600000000000001" thickBot="1">
      <c r="B126" s="54"/>
      <c r="F126" s="102"/>
      <c r="G126" s="102"/>
      <c r="H126" s="102"/>
      <c r="I126" s="158" t="s">
        <v>27</v>
      </c>
      <c r="J126" s="158"/>
      <c r="K126" s="94">
        <f>COUNTIF(K121:K125,"=3")</f>
        <v>3</v>
      </c>
      <c r="L126" s="95">
        <f>COUNTIF(L121:L125,"=3")</f>
        <v>0</v>
      </c>
      <c r="M126" s="96">
        <f>SUM(M121:M125)</f>
        <v>3</v>
      </c>
      <c r="N126" s="97">
        <f>SUM(N121:N125)</f>
        <v>0</v>
      </c>
    </row>
    <row r="127" spans="2:14">
      <c r="B127" s="98" t="s">
        <v>28</v>
      </c>
      <c r="N127" s="58"/>
    </row>
    <row r="128" spans="2:14">
      <c r="B128" s="99" t="s">
        <v>29</v>
      </c>
      <c r="D128" s="100" t="s">
        <v>30</v>
      </c>
      <c r="F128" s="100" t="s">
        <v>31</v>
      </c>
      <c r="G128" s="100"/>
      <c r="H128" s="101"/>
      <c r="J128" s="151" t="s">
        <v>32</v>
      </c>
      <c r="K128" s="151"/>
      <c r="L128" s="151"/>
      <c r="M128" s="151"/>
      <c r="N128" s="152"/>
    </row>
    <row r="129" spans="2:14" ht="21.6" thickBot="1">
      <c r="B129" s="153"/>
      <c r="C129" s="154"/>
      <c r="D129" s="154"/>
      <c r="E129" s="102"/>
      <c r="F129" s="154"/>
      <c r="G129" s="154"/>
      <c r="H129" s="154"/>
      <c r="I129" s="154"/>
      <c r="J129" s="155" t="str">
        <f>IF(M126=3,C113,IF(N126=3,G113,""))</f>
        <v>TIP-70</v>
      </c>
      <c r="K129" s="155"/>
      <c r="L129" s="155"/>
      <c r="M129" s="155"/>
      <c r="N129" s="156"/>
    </row>
    <row r="130" spans="2:14">
      <c r="B130" s="103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5"/>
    </row>
    <row r="134" spans="2:14">
      <c r="B134" s="49"/>
      <c r="C134" s="50"/>
      <c r="D134" s="50"/>
      <c r="E134" s="50"/>
      <c r="F134" s="51"/>
      <c r="G134" s="52" t="s">
        <v>0</v>
      </c>
      <c r="H134" s="53"/>
      <c r="I134" s="167" t="s">
        <v>40</v>
      </c>
      <c r="J134" s="168"/>
      <c r="K134" s="168"/>
      <c r="L134" s="168"/>
      <c r="M134" s="168"/>
      <c r="N134" s="169"/>
    </row>
    <row r="135" spans="2:14">
      <c r="B135" s="54"/>
      <c r="C135" s="10" t="s">
        <v>2</v>
      </c>
      <c r="D135" s="10"/>
      <c r="F135" s="5"/>
      <c r="G135" s="52" t="s">
        <v>3</v>
      </c>
      <c r="H135" s="55"/>
      <c r="I135" s="167" t="s">
        <v>4</v>
      </c>
      <c r="J135" s="168"/>
      <c r="K135" s="168"/>
      <c r="L135" s="168"/>
      <c r="M135" s="168"/>
      <c r="N135" s="169"/>
    </row>
    <row r="136" spans="2:14" ht="15.6">
      <c r="B136" s="54"/>
      <c r="C136" s="56" t="s">
        <v>34</v>
      </c>
      <c r="D136" s="56"/>
      <c r="F136" s="5"/>
      <c r="G136" s="52" t="s">
        <v>5</v>
      </c>
      <c r="H136" s="55"/>
      <c r="I136" s="167" t="s">
        <v>42</v>
      </c>
      <c r="J136" s="168"/>
      <c r="K136" s="168"/>
      <c r="L136" s="168"/>
      <c r="M136" s="168"/>
      <c r="N136" s="169"/>
    </row>
    <row r="137" spans="2:14" ht="15.6">
      <c r="B137" s="54"/>
      <c r="C137" t="s">
        <v>35</v>
      </c>
      <c r="D137" s="56"/>
      <c r="F137" s="5"/>
      <c r="G137" s="52" t="s">
        <v>36</v>
      </c>
      <c r="H137" s="55"/>
      <c r="I137" s="168">
        <v>44695</v>
      </c>
      <c r="J137" s="168"/>
      <c r="K137" s="168"/>
      <c r="L137" s="168"/>
      <c r="M137" s="168"/>
      <c r="N137" s="169"/>
    </row>
    <row r="138" spans="2:14" ht="15" thickBot="1">
      <c r="B138" s="54"/>
      <c r="N138" s="58"/>
    </row>
    <row r="139" spans="2:14">
      <c r="B139" s="59" t="s">
        <v>10</v>
      </c>
      <c r="C139" s="170" t="s">
        <v>93</v>
      </c>
      <c r="D139" s="170"/>
      <c r="E139" s="60"/>
      <c r="F139" s="61" t="s">
        <v>11</v>
      </c>
      <c r="G139" s="170" t="s">
        <v>125</v>
      </c>
      <c r="H139" s="170"/>
      <c r="I139" s="170"/>
      <c r="J139" s="170"/>
      <c r="K139" s="170"/>
      <c r="L139" s="170"/>
      <c r="M139" s="170"/>
      <c r="N139" s="171"/>
    </row>
    <row r="140" spans="2:14">
      <c r="B140" s="62" t="s">
        <v>12</v>
      </c>
      <c r="C140" s="159" t="s">
        <v>158</v>
      </c>
      <c r="D140" s="159"/>
      <c r="E140" s="63"/>
      <c r="F140" s="64" t="s">
        <v>13</v>
      </c>
      <c r="G140" s="159" t="s">
        <v>126</v>
      </c>
      <c r="H140" s="159"/>
      <c r="I140" s="159"/>
      <c r="J140" s="159"/>
      <c r="K140" s="159"/>
      <c r="L140" s="159"/>
      <c r="M140" s="159"/>
      <c r="N140" s="160"/>
    </row>
    <row r="141" spans="2:14">
      <c r="B141" s="62" t="s">
        <v>14</v>
      </c>
      <c r="C141" s="159" t="s">
        <v>178</v>
      </c>
      <c r="D141" s="159"/>
      <c r="E141" s="63"/>
      <c r="F141" s="64" t="s">
        <v>15</v>
      </c>
      <c r="G141" s="159" t="s">
        <v>127</v>
      </c>
      <c r="H141" s="159"/>
      <c r="I141" s="159"/>
      <c r="J141" s="159"/>
      <c r="K141" s="159"/>
      <c r="L141" s="159"/>
      <c r="M141" s="159"/>
      <c r="N141" s="160"/>
    </row>
    <row r="142" spans="2:14">
      <c r="B142" s="164" t="s">
        <v>37</v>
      </c>
      <c r="C142" s="165"/>
      <c r="D142" s="165"/>
      <c r="E142" s="65"/>
      <c r="F142" s="165" t="s">
        <v>37</v>
      </c>
      <c r="G142" s="165"/>
      <c r="H142" s="165"/>
      <c r="I142" s="165"/>
      <c r="J142" s="165"/>
      <c r="K142" s="165"/>
      <c r="L142" s="165"/>
      <c r="M142" s="165"/>
      <c r="N142" s="166"/>
    </row>
    <row r="143" spans="2:14">
      <c r="B143" s="66" t="s">
        <v>38</v>
      </c>
      <c r="C143" s="159" t="s">
        <v>158</v>
      </c>
      <c r="D143" s="159"/>
      <c r="E143" s="63"/>
      <c r="F143" s="67" t="s">
        <v>38</v>
      </c>
      <c r="G143" s="159" t="s">
        <v>126</v>
      </c>
      <c r="H143" s="159"/>
      <c r="I143" s="159"/>
      <c r="J143" s="159"/>
      <c r="K143" s="159"/>
      <c r="L143" s="159"/>
      <c r="M143" s="159"/>
      <c r="N143" s="160"/>
    </row>
    <row r="144" spans="2:14" ht="15" thickBot="1">
      <c r="B144" s="68" t="s">
        <v>38</v>
      </c>
      <c r="C144" s="161" t="s">
        <v>178</v>
      </c>
      <c r="D144" s="161"/>
      <c r="E144" s="69"/>
      <c r="F144" s="70" t="s">
        <v>38</v>
      </c>
      <c r="G144" s="161" t="s">
        <v>127</v>
      </c>
      <c r="H144" s="161"/>
      <c r="I144" s="161"/>
      <c r="J144" s="161"/>
      <c r="K144" s="161"/>
      <c r="L144" s="161"/>
      <c r="M144" s="161"/>
      <c r="N144" s="162"/>
    </row>
    <row r="145" spans="2:14">
      <c r="B145" s="54"/>
      <c r="N145" s="58"/>
    </row>
    <row r="146" spans="2:14" ht="15" thickBot="1">
      <c r="B146" s="71" t="s">
        <v>18</v>
      </c>
      <c r="F146" s="73">
        <v>1</v>
      </c>
      <c r="G146" s="73">
        <v>2</v>
      </c>
      <c r="H146" s="73">
        <v>3</v>
      </c>
      <c r="I146" s="73">
        <v>4</v>
      </c>
      <c r="J146" s="73">
        <v>5</v>
      </c>
      <c r="K146" s="163" t="s">
        <v>19</v>
      </c>
      <c r="L146" s="163"/>
      <c r="M146" s="73" t="s">
        <v>20</v>
      </c>
      <c r="N146" s="74" t="s">
        <v>21</v>
      </c>
    </row>
    <row r="147" spans="2:14">
      <c r="B147" s="75" t="s">
        <v>22</v>
      </c>
      <c r="C147" s="157" t="str">
        <f>IF(C140&gt;"",C140&amp;" - "&amp;G140,"")</f>
        <v>Luo Jiaqi - Sandra Suomalainen</v>
      </c>
      <c r="D147" s="157"/>
      <c r="E147" s="76"/>
      <c r="F147" s="77">
        <v>7</v>
      </c>
      <c r="G147" s="77">
        <v>3</v>
      </c>
      <c r="H147" s="77">
        <v>2</v>
      </c>
      <c r="I147" s="77"/>
      <c r="J147" s="78"/>
      <c r="K147" s="79">
        <f>IF(ISBLANK(F147),"",COUNTIF(F147:J147,"&gt;=0"))</f>
        <v>3</v>
      </c>
      <c r="L147" s="80">
        <f>IF(ISBLANK(F147),"",IF(LEFT(F147)="-",1,0)+IF(LEFT(G147)="-",1,0)+IF(LEFT(H147)="-",1,0)+IF(LEFT(I147)="-",1,0)+IF(LEFT(J147)="-",1,0))</f>
        <v>0</v>
      </c>
      <c r="M147" s="81">
        <f t="shared" ref="M147:M151" si="9">IF(K147=3,1,"")</f>
        <v>1</v>
      </c>
      <c r="N147" s="82" t="str">
        <f t="shared" ref="N147:N151" si="10">IF(L147=3,1,"")</f>
        <v/>
      </c>
    </row>
    <row r="148" spans="2:14">
      <c r="B148" s="75" t="s">
        <v>23</v>
      </c>
      <c r="C148" s="157" t="str">
        <f>IF(C141&gt;"",C141&amp;" - "&amp;G141,"")</f>
        <v>Bai Rongxuan - Iina Hietalahti</v>
      </c>
      <c r="D148" s="157"/>
      <c r="E148" s="76"/>
      <c r="F148" s="77">
        <v>-9</v>
      </c>
      <c r="G148" s="77">
        <v>-6</v>
      </c>
      <c r="H148" s="77">
        <v>6</v>
      </c>
      <c r="I148" s="77">
        <v>3</v>
      </c>
      <c r="J148" s="83">
        <v>-9</v>
      </c>
      <c r="K148" s="67">
        <f>IF(ISBLANK(F148),"",COUNTIF(F148:J148,"&gt;=0"))</f>
        <v>2</v>
      </c>
      <c r="L148" s="84">
        <f>IF(ISBLANK(F148),"",IF(LEFT(F148)="-",1,0)+IF(LEFT(G148)="-",1,0)+IF(LEFT(H148)="-",1,0)+IF(LEFT(I148)="-",1,0)+IF(LEFT(J148)="-",1,0))</f>
        <v>3</v>
      </c>
      <c r="M148" s="85" t="str">
        <f t="shared" si="9"/>
        <v/>
      </c>
      <c r="N148" s="86">
        <f t="shared" si="10"/>
        <v>1</v>
      </c>
    </row>
    <row r="149" spans="2:14">
      <c r="B149" s="87" t="s">
        <v>39</v>
      </c>
      <c r="C149" s="88" t="str">
        <f>IF(C143&gt;"",C143&amp;" / "&amp;C144,"")</f>
        <v>Luo Jiaqi / Bai Rongxuan</v>
      </c>
      <c r="D149" s="88" t="str">
        <f>IF(G143&gt;"",G143&amp;" / "&amp;G144,"")</f>
        <v>Sandra Suomalainen / Iina Hietalahti</v>
      </c>
      <c r="E149" s="89"/>
      <c r="F149" s="77">
        <v>2</v>
      </c>
      <c r="G149" s="77">
        <v>4</v>
      </c>
      <c r="H149" s="77">
        <v>5</v>
      </c>
      <c r="I149" s="77"/>
      <c r="J149" s="83"/>
      <c r="K149" s="67">
        <f>IF(ISBLANK(F149),"",COUNTIF(F149:J149,"&gt;=0"))</f>
        <v>3</v>
      </c>
      <c r="L149" s="84">
        <f>IF(ISBLANK(F149),"",IF(LEFT(F149)="-",1,0)+IF(LEFT(G149)="-",1,0)+IF(LEFT(H149)="-",1,0)+IF(LEFT(I149)="-",1,0)+IF(LEFT(J149)="-",1,0))</f>
        <v>0</v>
      </c>
      <c r="M149" s="85">
        <f t="shared" si="9"/>
        <v>1</v>
      </c>
      <c r="N149" s="86" t="str">
        <f t="shared" si="10"/>
        <v/>
      </c>
    </row>
    <row r="150" spans="2:14">
      <c r="B150" s="75" t="s">
        <v>25</v>
      </c>
      <c r="C150" s="157" t="str">
        <f>IF(C140&gt;"",C140&amp;" - "&amp;G141,"")</f>
        <v>Luo Jiaqi - Iina Hietalahti</v>
      </c>
      <c r="D150" s="157"/>
      <c r="E150" s="76"/>
      <c r="F150" s="77">
        <v>10</v>
      </c>
      <c r="G150" s="77">
        <v>6</v>
      </c>
      <c r="H150" s="77">
        <v>5</v>
      </c>
      <c r="I150" s="77"/>
      <c r="J150" s="83"/>
      <c r="K150" s="67">
        <f>IF(ISBLANK(F150),"",COUNTIF(F150:J150,"&gt;=0"))</f>
        <v>3</v>
      </c>
      <c r="L150" s="84">
        <f>IF(ISBLANK(F150),"",IF(LEFT(F150)="-",1,0)+IF(LEFT(G150)="-",1,0)+IF(LEFT(H150)="-",1,0)+IF(LEFT(I150)="-",1,0)+IF(LEFT(J150)="-",1,0))</f>
        <v>0</v>
      </c>
      <c r="M150" s="85">
        <f t="shared" si="9"/>
        <v>1</v>
      </c>
      <c r="N150" s="86" t="str">
        <f t="shared" si="10"/>
        <v/>
      </c>
    </row>
    <row r="151" spans="2:14" ht="15" thickBot="1">
      <c r="B151" s="75" t="s">
        <v>26</v>
      </c>
      <c r="C151" s="157" t="str">
        <f>IF(C141&gt;"",C141&amp;" - "&amp;G140,"")</f>
        <v>Bai Rongxuan - Sandra Suomalainen</v>
      </c>
      <c r="D151" s="157"/>
      <c r="E151" s="76"/>
      <c r="F151" s="77"/>
      <c r="G151" s="77"/>
      <c r="H151" s="77"/>
      <c r="I151" s="77"/>
      <c r="J151" s="83"/>
      <c r="K151" s="70" t="str">
        <f>IF(ISBLANK(F151),"",COUNTIF(F151:J151,"&gt;=0"))</f>
        <v/>
      </c>
      <c r="L151" s="90" t="str">
        <f>IF(ISBLANK(F151),"",IF(LEFT(F151)="-",1,0)+IF(LEFT(G151)="-",1,0)+IF(LEFT(H151)="-",1,0)+IF(LEFT(I151)="-",1,0)+IF(LEFT(J151)="-",1,0))</f>
        <v/>
      </c>
      <c r="M151" s="91" t="str">
        <f t="shared" si="9"/>
        <v/>
      </c>
      <c r="N151" s="92" t="str">
        <f t="shared" si="10"/>
        <v/>
      </c>
    </row>
    <row r="152" spans="2:14" ht="18.600000000000001" thickBot="1">
      <c r="B152" s="54"/>
      <c r="F152" s="102"/>
      <c r="G152" s="102"/>
      <c r="H152" s="102"/>
      <c r="I152" s="158" t="s">
        <v>27</v>
      </c>
      <c r="J152" s="158"/>
      <c r="K152" s="94">
        <f>COUNTIF(K147:K151,"=3")</f>
        <v>3</v>
      </c>
      <c r="L152" s="95">
        <f>COUNTIF(L147:L151,"=3")</f>
        <v>1</v>
      </c>
      <c r="M152" s="96">
        <f>SUM(M147:M151)</f>
        <v>3</v>
      </c>
      <c r="N152" s="97">
        <f>SUM(N147:N151)</f>
        <v>1</v>
      </c>
    </row>
    <row r="153" spans="2:14">
      <c r="B153" s="98" t="s">
        <v>28</v>
      </c>
      <c r="N153" s="58"/>
    </row>
    <row r="154" spans="2:14">
      <c r="B154" s="99" t="s">
        <v>29</v>
      </c>
      <c r="D154" s="100" t="s">
        <v>30</v>
      </c>
      <c r="F154" s="100" t="s">
        <v>31</v>
      </c>
      <c r="G154" s="100"/>
      <c r="H154" s="101"/>
      <c r="J154" s="151" t="s">
        <v>32</v>
      </c>
      <c r="K154" s="151"/>
      <c r="L154" s="151"/>
      <c r="M154" s="151"/>
      <c r="N154" s="152"/>
    </row>
    <row r="155" spans="2:14" ht="21.6" thickBot="1">
      <c r="B155" s="153"/>
      <c r="C155" s="154"/>
      <c r="D155" s="154"/>
      <c r="E155" s="102"/>
      <c r="F155" s="154"/>
      <c r="G155" s="154"/>
      <c r="H155" s="154"/>
      <c r="I155" s="154"/>
      <c r="J155" s="155" t="str">
        <f>IF(M152=3,C139,IF(N152=3,G139,""))</f>
        <v>OPT-86</v>
      </c>
      <c r="K155" s="155"/>
      <c r="L155" s="155"/>
      <c r="M155" s="155"/>
      <c r="N155" s="156"/>
    </row>
    <row r="156" spans="2:14">
      <c r="B156" s="103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5"/>
    </row>
  </sheetData>
  <mergeCells count="156">
    <mergeCell ref="C37:E37"/>
    <mergeCell ref="G37:O37"/>
    <mergeCell ref="C50:E50"/>
    <mergeCell ref="G50:J50"/>
    <mergeCell ref="K50:O50"/>
    <mergeCell ref="D38:E38"/>
    <mergeCell ref="H38:O38"/>
    <mergeCell ref="D39:E39"/>
    <mergeCell ref="H39:O39"/>
    <mergeCell ref="L41:M41"/>
    <mergeCell ref="D42:E42"/>
    <mergeCell ref="D43:E43"/>
    <mergeCell ref="D45:E45"/>
    <mergeCell ref="D46:E46"/>
    <mergeCell ref="J47:K47"/>
    <mergeCell ref="K49:O49"/>
    <mergeCell ref="J29:O29"/>
    <mergeCell ref="J30:O30"/>
    <mergeCell ref="J31:O31"/>
    <mergeCell ref="J32:O32"/>
    <mergeCell ref="D34:E34"/>
    <mergeCell ref="H34:O34"/>
    <mergeCell ref="D35:E35"/>
    <mergeCell ref="H35:O35"/>
    <mergeCell ref="D36:E36"/>
    <mergeCell ref="H36:O36"/>
    <mergeCell ref="C10:E10"/>
    <mergeCell ref="G10:O10"/>
    <mergeCell ref="C23:E23"/>
    <mergeCell ref="G23:J23"/>
    <mergeCell ref="K23:O23"/>
    <mergeCell ref="D11:E11"/>
    <mergeCell ref="H11:O11"/>
    <mergeCell ref="D12:E12"/>
    <mergeCell ref="H12:O12"/>
    <mergeCell ref="L14:M14"/>
    <mergeCell ref="D15:E15"/>
    <mergeCell ref="D16:E16"/>
    <mergeCell ref="D18:E18"/>
    <mergeCell ref="D19:E19"/>
    <mergeCell ref="J20:K20"/>
    <mergeCell ref="K22:O22"/>
    <mergeCell ref="J2:O2"/>
    <mergeCell ref="J3:O3"/>
    <mergeCell ref="J4:O4"/>
    <mergeCell ref="J5:O5"/>
    <mergeCell ref="D7:E7"/>
    <mergeCell ref="H7:O7"/>
    <mergeCell ref="D8:E8"/>
    <mergeCell ref="H8:O8"/>
    <mergeCell ref="D9:E9"/>
    <mergeCell ref="H9:O9"/>
    <mergeCell ref="C62:D62"/>
    <mergeCell ref="G62:N62"/>
    <mergeCell ref="C63:D63"/>
    <mergeCell ref="G63:N63"/>
    <mergeCell ref="B64:D64"/>
    <mergeCell ref="F64:N64"/>
    <mergeCell ref="I56:N56"/>
    <mergeCell ref="I57:N57"/>
    <mergeCell ref="I58:N58"/>
    <mergeCell ref="I59:N59"/>
    <mergeCell ref="C61:D61"/>
    <mergeCell ref="G61:N61"/>
    <mergeCell ref="C69:D69"/>
    <mergeCell ref="C70:D70"/>
    <mergeCell ref="C72:D72"/>
    <mergeCell ref="C73:D73"/>
    <mergeCell ref="I74:J74"/>
    <mergeCell ref="C65:D65"/>
    <mergeCell ref="G65:N65"/>
    <mergeCell ref="C66:D66"/>
    <mergeCell ref="G66:N66"/>
    <mergeCell ref="K68:L68"/>
    <mergeCell ref="I83:N83"/>
    <mergeCell ref="I84:N84"/>
    <mergeCell ref="I85:N85"/>
    <mergeCell ref="C87:D87"/>
    <mergeCell ref="G87:N87"/>
    <mergeCell ref="J76:N76"/>
    <mergeCell ref="B77:D77"/>
    <mergeCell ref="F77:I77"/>
    <mergeCell ref="J77:N77"/>
    <mergeCell ref="I82:N82"/>
    <mergeCell ref="C91:D91"/>
    <mergeCell ref="G91:N91"/>
    <mergeCell ref="C92:D92"/>
    <mergeCell ref="G92:N92"/>
    <mergeCell ref="K94:L94"/>
    <mergeCell ref="C88:D88"/>
    <mergeCell ref="G88:N88"/>
    <mergeCell ref="C89:D89"/>
    <mergeCell ref="G89:N89"/>
    <mergeCell ref="B90:D90"/>
    <mergeCell ref="F90:N90"/>
    <mergeCell ref="J102:N102"/>
    <mergeCell ref="B103:D103"/>
    <mergeCell ref="F103:I103"/>
    <mergeCell ref="J103:N103"/>
    <mergeCell ref="I108:N108"/>
    <mergeCell ref="C95:D95"/>
    <mergeCell ref="C96:D96"/>
    <mergeCell ref="C98:D98"/>
    <mergeCell ref="C99:D99"/>
    <mergeCell ref="I100:J100"/>
    <mergeCell ref="C114:D114"/>
    <mergeCell ref="G114:N114"/>
    <mergeCell ref="C115:D115"/>
    <mergeCell ref="G115:N115"/>
    <mergeCell ref="B116:D116"/>
    <mergeCell ref="F116:N116"/>
    <mergeCell ref="I109:N109"/>
    <mergeCell ref="I110:N110"/>
    <mergeCell ref="I111:N111"/>
    <mergeCell ref="C113:D113"/>
    <mergeCell ref="G113:N113"/>
    <mergeCell ref="C121:D121"/>
    <mergeCell ref="C122:D122"/>
    <mergeCell ref="C124:D124"/>
    <mergeCell ref="C125:D125"/>
    <mergeCell ref="I126:J126"/>
    <mergeCell ref="C117:D117"/>
    <mergeCell ref="G117:N117"/>
    <mergeCell ref="C118:D118"/>
    <mergeCell ref="G118:N118"/>
    <mergeCell ref="K120:L120"/>
    <mergeCell ref="I135:N135"/>
    <mergeCell ref="I136:N136"/>
    <mergeCell ref="I137:N137"/>
    <mergeCell ref="C139:D139"/>
    <mergeCell ref="G139:N139"/>
    <mergeCell ref="J128:N128"/>
    <mergeCell ref="B129:D129"/>
    <mergeCell ref="F129:I129"/>
    <mergeCell ref="J129:N129"/>
    <mergeCell ref="I134:N134"/>
    <mergeCell ref="C143:D143"/>
    <mergeCell ref="G143:N143"/>
    <mergeCell ref="C144:D144"/>
    <mergeCell ref="G144:N144"/>
    <mergeCell ref="K146:L146"/>
    <mergeCell ref="C140:D140"/>
    <mergeCell ref="G140:N140"/>
    <mergeCell ref="C141:D141"/>
    <mergeCell ref="G141:N141"/>
    <mergeCell ref="B142:D142"/>
    <mergeCell ref="F142:N142"/>
    <mergeCell ref="J154:N154"/>
    <mergeCell ref="B155:D155"/>
    <mergeCell ref="F155:I155"/>
    <mergeCell ref="J155:N155"/>
    <mergeCell ref="C147:D147"/>
    <mergeCell ref="C148:D148"/>
    <mergeCell ref="C150:D150"/>
    <mergeCell ref="C151:D151"/>
    <mergeCell ref="I152:J15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C784-7D5D-46CC-97A6-BA840F4BB4C1}">
  <dimension ref="A1:J19"/>
  <sheetViews>
    <sheetView workbookViewId="0">
      <selection activeCell="G2" sqref="G2"/>
    </sheetView>
  </sheetViews>
  <sheetFormatPr defaultRowHeight="14.4"/>
  <cols>
    <col min="1" max="1" width="3.33203125" customWidth="1"/>
    <col min="3" max="3" width="18.33203125" customWidth="1"/>
  </cols>
  <sheetData>
    <row r="1" spans="1:10" ht="15" thickBot="1"/>
    <row r="2" spans="1:10" ht="17.399999999999999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6">
      <c r="A3" s="106"/>
      <c r="B3" s="113" t="s">
        <v>42</v>
      </c>
      <c r="C3" s="112"/>
      <c r="D3" s="112"/>
      <c r="E3" s="114"/>
      <c r="F3" s="110"/>
      <c r="G3" s="111"/>
      <c r="H3" s="111"/>
      <c r="I3" s="112"/>
      <c r="J3" s="112"/>
    </row>
    <row r="4" spans="1:10" ht="16.2" thickBot="1">
      <c r="A4" s="106"/>
      <c r="B4" s="131" t="s">
        <v>222</v>
      </c>
      <c r="C4" s="132"/>
      <c r="D4" s="132"/>
      <c r="E4" s="133"/>
      <c r="F4" s="110"/>
      <c r="G4" s="111"/>
      <c r="H4" s="111"/>
      <c r="I4" s="112"/>
      <c r="J4" s="112"/>
    </row>
    <row r="5" spans="1:10" ht="15.6">
      <c r="A5" s="111"/>
      <c r="B5" s="134"/>
      <c r="C5" s="134"/>
      <c r="D5" s="134"/>
      <c r="E5" s="134"/>
      <c r="F5" s="111"/>
      <c r="G5" s="111"/>
      <c r="H5" s="111"/>
      <c r="I5" s="112"/>
      <c r="J5" s="112"/>
    </row>
    <row r="6" spans="1:10">
      <c r="A6" s="120"/>
      <c r="B6" s="135" t="s">
        <v>44</v>
      </c>
      <c r="C6" s="141" t="s">
        <v>45</v>
      </c>
      <c r="D6" s="136" t="s">
        <v>46</v>
      </c>
      <c r="E6" s="136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37" t="s">
        <v>50</v>
      </c>
      <c r="B7" s="138">
        <v>3263</v>
      </c>
      <c r="C7" s="138" t="s">
        <v>88</v>
      </c>
      <c r="D7" s="142"/>
      <c r="E7" s="120" t="s">
        <v>56</v>
      </c>
      <c r="F7" s="120"/>
      <c r="G7" s="120"/>
      <c r="H7" s="120" t="s">
        <v>50</v>
      </c>
      <c r="I7" s="121"/>
      <c r="J7" s="122"/>
    </row>
    <row r="8" spans="1:10">
      <c r="A8" s="137" t="s">
        <v>53</v>
      </c>
      <c r="B8" s="138">
        <v>2577</v>
      </c>
      <c r="C8" s="138" t="s">
        <v>55</v>
      </c>
      <c r="D8" s="142"/>
      <c r="E8" s="120" t="s">
        <v>53</v>
      </c>
      <c r="F8" s="120"/>
      <c r="G8" s="120"/>
      <c r="H8" s="120" t="s">
        <v>53</v>
      </c>
      <c r="I8" s="121"/>
      <c r="J8" s="122"/>
    </row>
    <row r="9" spans="1:10">
      <c r="A9" s="137" t="s">
        <v>56</v>
      </c>
      <c r="B9" s="138">
        <v>1515</v>
      </c>
      <c r="C9" s="138" t="s">
        <v>93</v>
      </c>
      <c r="D9" s="142"/>
      <c r="E9" s="120" t="s">
        <v>50</v>
      </c>
      <c r="F9" s="120"/>
      <c r="G9" s="120"/>
      <c r="H9" s="120" t="s">
        <v>56</v>
      </c>
      <c r="I9" s="121"/>
      <c r="J9" s="122"/>
    </row>
    <row r="10" spans="1:10">
      <c r="A10" s="137" t="s">
        <v>59</v>
      </c>
      <c r="B10" s="138">
        <v>1363</v>
      </c>
      <c r="C10" s="143" t="s">
        <v>104</v>
      </c>
      <c r="D10" s="142"/>
      <c r="E10" s="120" t="s">
        <v>183</v>
      </c>
      <c r="F10" s="120"/>
      <c r="G10" s="120"/>
      <c r="H10" s="120" t="s">
        <v>59</v>
      </c>
      <c r="I10" s="121"/>
      <c r="J10" s="122"/>
    </row>
    <row r="11" spans="1:10">
      <c r="A11" s="123"/>
      <c r="B11" s="122"/>
      <c r="C11" s="125"/>
      <c r="D11" s="124"/>
      <c r="E11" s="124"/>
      <c r="F11" s="124"/>
      <c r="G11" s="124"/>
      <c r="H11" s="124"/>
      <c r="I11" s="125"/>
      <c r="J11" s="125"/>
    </row>
    <row r="12" spans="1:10">
      <c r="A12" s="122"/>
      <c r="B12" s="126"/>
      <c r="C12" s="120"/>
      <c r="D12" s="120" t="s">
        <v>61</v>
      </c>
      <c r="E12" s="120" t="s">
        <v>62</v>
      </c>
      <c r="F12" s="120" t="s">
        <v>63</v>
      </c>
      <c r="G12" s="120" t="s">
        <v>64</v>
      </c>
      <c r="H12" s="120" t="s">
        <v>65</v>
      </c>
      <c r="I12" s="120" t="s">
        <v>66</v>
      </c>
      <c r="J12" s="120" t="s">
        <v>31</v>
      </c>
    </row>
    <row r="13" spans="1:10">
      <c r="A13" s="122"/>
      <c r="B13" s="126"/>
      <c r="C13" s="120" t="s">
        <v>67</v>
      </c>
      <c r="D13" s="120"/>
      <c r="E13" s="120"/>
      <c r="F13" s="120"/>
      <c r="G13" s="120"/>
      <c r="H13" s="120"/>
      <c r="I13" s="120" t="s">
        <v>152</v>
      </c>
      <c r="J13" s="120" t="s">
        <v>59</v>
      </c>
    </row>
    <row r="14" spans="1:10">
      <c r="A14" s="122"/>
      <c r="B14" s="126"/>
      <c r="C14" s="120" t="s">
        <v>68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6"/>
      <c r="C15" s="120" t="s">
        <v>69</v>
      </c>
      <c r="D15" s="120"/>
      <c r="E15" s="120"/>
      <c r="F15" s="120"/>
      <c r="G15" s="120"/>
      <c r="H15" s="120"/>
      <c r="I15" s="120" t="s">
        <v>153</v>
      </c>
      <c r="J15" s="120" t="s">
        <v>53</v>
      </c>
    </row>
    <row r="16" spans="1:10">
      <c r="A16" s="122"/>
      <c r="B16" s="126"/>
      <c r="C16" s="120" t="s">
        <v>70</v>
      </c>
      <c r="D16" s="120"/>
      <c r="E16" s="120"/>
      <c r="F16" s="120"/>
      <c r="G16" s="120"/>
      <c r="H16" s="120"/>
      <c r="I16" s="120" t="s">
        <v>153</v>
      </c>
      <c r="J16" s="120" t="s">
        <v>59</v>
      </c>
    </row>
    <row r="17" spans="1:10">
      <c r="A17" s="122"/>
      <c r="B17" s="126"/>
      <c r="C17" s="127" t="s">
        <v>71</v>
      </c>
      <c r="D17" s="127"/>
      <c r="E17" s="127"/>
      <c r="F17" s="127"/>
      <c r="G17" s="127"/>
      <c r="H17" s="127"/>
      <c r="I17" s="127" t="s">
        <v>153</v>
      </c>
      <c r="J17" s="127" t="s">
        <v>56</v>
      </c>
    </row>
    <row r="18" spans="1:10">
      <c r="A18" s="122"/>
      <c r="B18" s="122"/>
      <c r="C18" s="128" t="s">
        <v>72</v>
      </c>
      <c r="D18" s="128"/>
      <c r="E18" s="128"/>
      <c r="F18" s="128"/>
      <c r="G18" s="128"/>
      <c r="H18" s="128"/>
      <c r="I18" s="128" t="s">
        <v>152</v>
      </c>
      <c r="J18" s="128" t="s">
        <v>50</v>
      </c>
    </row>
    <row r="19" spans="1:10">
      <c r="A19" s="122"/>
      <c r="B19" s="122"/>
      <c r="C19" s="122"/>
      <c r="D19" s="122"/>
      <c r="E19" s="122"/>
      <c r="F19" s="122"/>
      <c r="G19" s="122"/>
      <c r="H19" s="122"/>
      <c r="I19" s="122"/>
      <c r="J19" s="122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ED58-0BB9-4920-AF73-26469F2DECC2}">
  <dimension ref="A1:J24"/>
  <sheetViews>
    <sheetView workbookViewId="0">
      <selection activeCell="L25" sqref="L25"/>
    </sheetView>
  </sheetViews>
  <sheetFormatPr defaultRowHeight="14.4"/>
  <cols>
    <col min="1" max="1" width="4.109375" customWidth="1"/>
    <col min="2" max="2" width="5.33203125" customWidth="1"/>
    <col min="3" max="3" width="38.109375" customWidth="1"/>
    <col min="4" max="4" width="20.6640625" customWidth="1"/>
    <col min="5" max="5" width="7.109375" customWidth="1"/>
    <col min="6" max="6" width="7" customWidth="1"/>
    <col min="8" max="8" width="7" customWidth="1"/>
    <col min="9" max="9" width="9.109375" customWidth="1"/>
    <col min="10" max="10" width="8.5546875" customWidth="1"/>
  </cols>
  <sheetData>
    <row r="1" spans="1:10" ht="15" thickBot="1"/>
    <row r="2" spans="1:10" ht="17.399999999999999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6">
      <c r="A3" s="106"/>
      <c r="B3" s="113" t="s">
        <v>226</v>
      </c>
      <c r="C3" s="112"/>
      <c r="D3" s="112"/>
      <c r="E3" s="114"/>
      <c r="F3" s="110"/>
      <c r="G3" s="111"/>
      <c r="H3" s="111"/>
      <c r="I3" s="112"/>
      <c r="J3" s="112"/>
    </row>
    <row r="4" spans="1:10" ht="16.2" thickBot="1">
      <c r="A4" s="106"/>
      <c r="B4" s="115" t="s">
        <v>222</v>
      </c>
      <c r="C4" s="116"/>
      <c r="D4" s="116"/>
      <c r="E4" s="117"/>
      <c r="F4" s="110"/>
      <c r="G4" s="111"/>
      <c r="H4" s="111"/>
      <c r="I4" s="112"/>
      <c r="J4" s="112"/>
    </row>
    <row r="5" spans="1:10" ht="15.6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227</v>
      </c>
      <c r="C7" s="120" t="s">
        <v>228</v>
      </c>
      <c r="D7" s="120" t="s">
        <v>229</v>
      </c>
      <c r="E7" s="120" t="s">
        <v>56</v>
      </c>
      <c r="F7" s="120" t="s">
        <v>230</v>
      </c>
      <c r="G7" s="120" t="s">
        <v>231</v>
      </c>
      <c r="H7" s="120" t="s">
        <v>50</v>
      </c>
      <c r="I7" s="121"/>
      <c r="J7" s="122"/>
    </row>
    <row r="8" spans="1:10">
      <c r="A8" s="120" t="s">
        <v>53</v>
      </c>
      <c r="B8" s="120" t="s">
        <v>232</v>
      </c>
      <c r="C8" s="120" t="s">
        <v>233</v>
      </c>
      <c r="D8" s="120" t="s">
        <v>234</v>
      </c>
      <c r="E8" s="120" t="s">
        <v>53</v>
      </c>
      <c r="F8" s="120" t="s">
        <v>235</v>
      </c>
      <c r="G8" s="120" t="s">
        <v>236</v>
      </c>
      <c r="H8" s="120" t="s">
        <v>53</v>
      </c>
      <c r="I8" s="121"/>
      <c r="J8" s="122"/>
    </row>
    <row r="9" spans="1:10">
      <c r="A9" s="120" t="s">
        <v>56</v>
      </c>
      <c r="B9" s="120" t="s">
        <v>237</v>
      </c>
      <c r="C9" s="120" t="s">
        <v>238</v>
      </c>
      <c r="D9" s="120" t="s">
        <v>229</v>
      </c>
      <c r="E9" s="120" t="s">
        <v>50</v>
      </c>
      <c r="F9" s="120" t="s">
        <v>239</v>
      </c>
      <c r="G9" s="120" t="s">
        <v>240</v>
      </c>
      <c r="H9" s="120" t="s">
        <v>56</v>
      </c>
      <c r="I9" s="121"/>
      <c r="J9" s="122"/>
    </row>
    <row r="10" spans="1:10">
      <c r="A10" s="120" t="s">
        <v>59</v>
      </c>
      <c r="B10" s="120" t="s">
        <v>241</v>
      </c>
      <c r="C10" s="120" t="s">
        <v>242</v>
      </c>
      <c r="D10" s="120" t="s">
        <v>243</v>
      </c>
      <c r="E10" s="120" t="s">
        <v>183</v>
      </c>
      <c r="F10" s="120" t="s">
        <v>244</v>
      </c>
      <c r="G10" s="120" t="s">
        <v>245</v>
      </c>
      <c r="H10" s="120" t="s">
        <v>59</v>
      </c>
      <c r="I10" s="121"/>
      <c r="J10" s="122"/>
    </row>
    <row r="11" spans="1:10">
      <c r="A11" s="120" t="s">
        <v>116</v>
      </c>
      <c r="B11" s="120"/>
      <c r="C11" s="120"/>
      <c r="D11" s="120"/>
      <c r="E11" s="120"/>
      <c r="F11" s="120"/>
      <c r="G11" s="120"/>
      <c r="H11" s="120"/>
      <c r="I11" s="121"/>
      <c r="J11" s="122"/>
    </row>
    <row r="12" spans="1:10">
      <c r="A12" s="123"/>
      <c r="B12" s="123"/>
      <c r="C12" s="124"/>
      <c r="D12" s="124"/>
      <c r="E12" s="124"/>
      <c r="F12" s="124"/>
      <c r="G12" s="124"/>
      <c r="H12" s="124"/>
      <c r="I12" s="125"/>
      <c r="J12" s="125"/>
    </row>
    <row r="13" spans="1:10">
      <c r="A13" s="122"/>
      <c r="B13" s="126"/>
      <c r="C13" s="120"/>
      <c r="D13" s="120" t="s">
        <v>61</v>
      </c>
      <c r="E13" s="120" t="s">
        <v>62</v>
      </c>
      <c r="F13" s="120" t="s">
        <v>63</v>
      </c>
      <c r="G13" s="120" t="s">
        <v>64</v>
      </c>
      <c r="H13" s="120" t="s">
        <v>65</v>
      </c>
      <c r="I13" s="120" t="s">
        <v>66</v>
      </c>
      <c r="J13" s="120" t="s">
        <v>31</v>
      </c>
    </row>
    <row r="14" spans="1:10">
      <c r="A14" s="122"/>
      <c r="B14" s="126"/>
      <c r="C14" s="120" t="s">
        <v>246</v>
      </c>
      <c r="D14" s="120"/>
      <c r="E14" s="120"/>
      <c r="F14" s="120"/>
      <c r="G14" s="120"/>
      <c r="H14" s="120"/>
      <c r="I14" s="120"/>
      <c r="J14" s="120" t="s">
        <v>59</v>
      </c>
    </row>
    <row r="15" spans="1:10">
      <c r="A15" s="122"/>
      <c r="B15" s="126"/>
      <c r="C15" s="120" t="s">
        <v>68</v>
      </c>
      <c r="D15" s="120" t="s">
        <v>247</v>
      </c>
      <c r="E15" s="120" t="s">
        <v>248</v>
      </c>
      <c r="F15" s="120" t="s">
        <v>247</v>
      </c>
      <c r="G15" s="120"/>
      <c r="H15" s="120"/>
      <c r="I15" s="120" t="s">
        <v>153</v>
      </c>
      <c r="J15" s="120" t="s">
        <v>56</v>
      </c>
    </row>
    <row r="16" spans="1:10">
      <c r="A16" s="122"/>
      <c r="B16" s="126"/>
      <c r="C16" s="120" t="s">
        <v>67</v>
      </c>
      <c r="D16" s="120" t="s">
        <v>249</v>
      </c>
      <c r="E16" s="120" t="s">
        <v>250</v>
      </c>
      <c r="F16" s="120" t="s">
        <v>251</v>
      </c>
      <c r="G16" s="120"/>
      <c r="H16" s="120"/>
      <c r="I16" s="120" t="s">
        <v>153</v>
      </c>
      <c r="J16" s="120" t="s">
        <v>53</v>
      </c>
    </row>
    <row r="17" spans="1:10">
      <c r="A17" s="122"/>
      <c r="B17" s="126"/>
      <c r="C17" s="120" t="s">
        <v>252</v>
      </c>
      <c r="D17" s="120"/>
      <c r="E17" s="120"/>
      <c r="F17" s="120"/>
      <c r="G17" s="120"/>
      <c r="H17" s="120"/>
      <c r="I17" s="120"/>
      <c r="J17" s="120" t="s">
        <v>50</v>
      </c>
    </row>
    <row r="18" spans="1:10">
      <c r="A18" s="122"/>
      <c r="B18" s="126"/>
      <c r="C18" s="120" t="s">
        <v>72</v>
      </c>
      <c r="D18" s="120" t="s">
        <v>253</v>
      </c>
      <c r="E18" s="120" t="s">
        <v>254</v>
      </c>
      <c r="F18" s="120" t="s">
        <v>251</v>
      </c>
      <c r="G18" s="120" t="s">
        <v>255</v>
      </c>
      <c r="H18" s="120" t="s">
        <v>256</v>
      </c>
      <c r="I18" s="120" t="s">
        <v>161</v>
      </c>
      <c r="J18" s="120" t="s">
        <v>116</v>
      </c>
    </row>
    <row r="19" spans="1:10">
      <c r="A19" s="122"/>
      <c r="B19" s="126"/>
      <c r="C19" s="120" t="s">
        <v>69</v>
      </c>
      <c r="D19" s="120" t="s">
        <v>247</v>
      </c>
      <c r="E19" s="120" t="s">
        <v>247</v>
      </c>
      <c r="F19" s="120" t="s">
        <v>248</v>
      </c>
      <c r="G19" s="120"/>
      <c r="H19" s="120"/>
      <c r="I19" s="120" t="s">
        <v>153</v>
      </c>
      <c r="J19" s="120" t="s">
        <v>56</v>
      </c>
    </row>
    <row r="20" spans="1:10">
      <c r="A20" s="122"/>
      <c r="B20" s="126"/>
      <c r="C20" s="120" t="s">
        <v>70</v>
      </c>
      <c r="D20" s="120" t="s">
        <v>251</v>
      </c>
      <c r="E20" s="120" t="s">
        <v>251</v>
      </c>
      <c r="F20" s="120" t="s">
        <v>257</v>
      </c>
      <c r="G20" s="120" t="s">
        <v>258</v>
      </c>
      <c r="H20" s="120" t="s">
        <v>259</v>
      </c>
      <c r="I20" s="120" t="s">
        <v>161</v>
      </c>
      <c r="J20" s="120" t="s">
        <v>116</v>
      </c>
    </row>
    <row r="21" spans="1:10">
      <c r="A21" s="122"/>
      <c r="B21" s="126"/>
      <c r="C21" s="120" t="s">
        <v>260</v>
      </c>
      <c r="D21" s="120"/>
      <c r="E21" s="120"/>
      <c r="F21" s="120"/>
      <c r="G21" s="120"/>
      <c r="H21" s="120"/>
      <c r="I21" s="120"/>
      <c r="J21" s="120" t="s">
        <v>50</v>
      </c>
    </row>
    <row r="22" spans="1:10">
      <c r="A22" s="122"/>
      <c r="B22" s="126"/>
      <c r="C22" s="120" t="s">
        <v>71</v>
      </c>
      <c r="D22" s="120" t="s">
        <v>251</v>
      </c>
      <c r="E22" s="120" t="s">
        <v>249</v>
      </c>
      <c r="F22" s="120" t="s">
        <v>251</v>
      </c>
      <c r="G22" s="120"/>
      <c r="H22" s="120"/>
      <c r="I22" s="120" t="s">
        <v>153</v>
      </c>
      <c r="J22" s="120" t="s">
        <v>59</v>
      </c>
    </row>
    <row r="23" spans="1:10">
      <c r="A23" s="122"/>
      <c r="B23" s="126"/>
      <c r="C23" s="120" t="s">
        <v>261</v>
      </c>
      <c r="D23" s="120"/>
      <c r="E23" s="120"/>
      <c r="F23" s="120"/>
      <c r="G23" s="120"/>
      <c r="H23" s="120"/>
      <c r="I23" s="120"/>
      <c r="J23" s="120" t="s">
        <v>53</v>
      </c>
    </row>
    <row r="24" spans="1:10">
      <c r="A24" s="122"/>
      <c r="B24" s="122"/>
      <c r="C24" s="123"/>
      <c r="D24" s="123"/>
      <c r="E24" s="123"/>
      <c r="F24" s="123"/>
      <c r="G24" s="123"/>
      <c r="H24" s="123"/>
      <c r="I24" s="123"/>
      <c r="J24" s="1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84D7-DD72-4A37-85AB-5F026B5D0E31}">
  <dimension ref="A1:J47"/>
  <sheetViews>
    <sheetView workbookViewId="0">
      <selection activeCell="G2" sqref="G2"/>
    </sheetView>
  </sheetViews>
  <sheetFormatPr defaultRowHeight="14.4"/>
  <cols>
    <col min="1" max="1" width="4.109375" customWidth="1"/>
    <col min="2" max="2" width="9.44140625" customWidth="1"/>
    <col min="3" max="3" width="21.44140625" customWidth="1"/>
    <col min="4" max="4" width="12.33203125" customWidth="1"/>
    <col min="5" max="5" width="7.109375" customWidth="1"/>
    <col min="6" max="6" width="7" customWidth="1"/>
    <col min="7" max="7" width="7.6640625" customWidth="1"/>
    <col min="8" max="8" width="7" customWidth="1"/>
    <col min="10" max="10" width="8.5546875" customWidth="1"/>
  </cols>
  <sheetData>
    <row r="1" spans="1:10" ht="15" thickBot="1"/>
    <row r="2" spans="1:10" ht="17.399999999999999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6">
      <c r="A3" s="106"/>
      <c r="B3" s="113" t="s">
        <v>6</v>
      </c>
      <c r="C3" s="112"/>
      <c r="D3" s="112"/>
      <c r="E3" s="114"/>
      <c r="F3" s="110"/>
      <c r="G3" s="111"/>
      <c r="H3" s="111"/>
      <c r="I3" s="112"/>
      <c r="J3" s="112"/>
    </row>
    <row r="4" spans="1:10" ht="16.2" thickBot="1">
      <c r="A4" s="106"/>
      <c r="B4" s="115" t="s">
        <v>222</v>
      </c>
      <c r="C4" s="116"/>
      <c r="D4" s="116"/>
      <c r="E4" s="117"/>
      <c r="F4" s="110"/>
      <c r="G4" s="111"/>
      <c r="H4" s="111"/>
      <c r="I4" s="112"/>
      <c r="J4" s="112"/>
    </row>
    <row r="5" spans="1:10" ht="15.6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51</v>
      </c>
      <c r="C7" s="120" t="s">
        <v>163</v>
      </c>
      <c r="D7" s="120"/>
      <c r="E7" s="120" t="s">
        <v>56</v>
      </c>
      <c r="F7" s="120"/>
      <c r="G7" s="120"/>
      <c r="H7" s="120" t="s">
        <v>50</v>
      </c>
      <c r="I7" s="121"/>
      <c r="J7" s="122"/>
    </row>
    <row r="8" spans="1:10">
      <c r="A8" s="120" t="s">
        <v>53</v>
      </c>
      <c r="B8" s="120" t="s">
        <v>54</v>
      </c>
      <c r="C8" s="120" t="s">
        <v>55</v>
      </c>
      <c r="D8" s="120"/>
      <c r="E8" s="120" t="s">
        <v>50</v>
      </c>
      <c r="F8" s="120"/>
      <c r="G8" s="120"/>
      <c r="H8" s="120" t="s">
        <v>56</v>
      </c>
      <c r="I8" s="121"/>
      <c r="J8" s="122"/>
    </row>
    <row r="9" spans="1:10">
      <c r="A9" s="120" t="s">
        <v>56</v>
      </c>
      <c r="B9" s="120" t="s">
        <v>57</v>
      </c>
      <c r="C9" s="120" t="s">
        <v>58</v>
      </c>
      <c r="D9" s="120"/>
      <c r="E9" s="120" t="s">
        <v>53</v>
      </c>
      <c r="F9" s="120"/>
      <c r="G9" s="120"/>
      <c r="H9" s="120" t="s">
        <v>53</v>
      </c>
      <c r="I9" s="121"/>
      <c r="J9" s="122"/>
    </row>
    <row r="10" spans="1:10">
      <c r="A10" s="120" t="s">
        <v>59</v>
      </c>
      <c r="B10" s="120"/>
      <c r="C10" s="120" t="s">
        <v>60</v>
      </c>
      <c r="D10" s="120"/>
      <c r="E10" s="120" t="s">
        <v>183</v>
      </c>
      <c r="F10" s="120"/>
      <c r="G10" s="120"/>
      <c r="H10" s="120" t="s">
        <v>59</v>
      </c>
      <c r="I10" s="121"/>
      <c r="J10" s="122"/>
    </row>
    <row r="11" spans="1:10">
      <c r="A11" s="123"/>
      <c r="B11" s="123"/>
      <c r="C11" s="124"/>
      <c r="D11" s="124"/>
      <c r="E11" s="124"/>
      <c r="F11" s="124"/>
      <c r="G11" s="124"/>
      <c r="H11" s="124"/>
      <c r="I11" s="125"/>
      <c r="J11" s="125"/>
    </row>
    <row r="12" spans="1:10">
      <c r="A12" s="122"/>
      <c r="B12" s="126"/>
      <c r="C12" s="120"/>
      <c r="D12" s="120" t="s">
        <v>61</v>
      </c>
      <c r="E12" s="120" t="s">
        <v>62</v>
      </c>
      <c r="F12" s="120" t="s">
        <v>63</v>
      </c>
      <c r="G12" s="120" t="s">
        <v>64</v>
      </c>
      <c r="H12" s="120" t="s">
        <v>65</v>
      </c>
      <c r="I12" s="120" t="s">
        <v>66</v>
      </c>
      <c r="J12" s="120" t="s">
        <v>31</v>
      </c>
    </row>
    <row r="13" spans="1:10">
      <c r="A13" s="122"/>
      <c r="B13" s="126"/>
      <c r="C13" s="120" t="s">
        <v>67</v>
      </c>
      <c r="D13" s="120"/>
      <c r="E13" s="120"/>
      <c r="F13" s="120"/>
      <c r="G13" s="120"/>
      <c r="H13" s="120"/>
      <c r="I13" s="120" t="s">
        <v>152</v>
      </c>
      <c r="J13" s="120" t="s">
        <v>59</v>
      </c>
    </row>
    <row r="14" spans="1:10">
      <c r="A14" s="122"/>
      <c r="B14" s="126"/>
      <c r="C14" s="120" t="s">
        <v>68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6"/>
      <c r="C15" s="120" t="s">
        <v>69</v>
      </c>
      <c r="D15" s="120"/>
      <c r="E15" s="120"/>
      <c r="F15" s="120"/>
      <c r="G15" s="120"/>
      <c r="H15" s="120"/>
      <c r="I15" s="120" t="s">
        <v>153</v>
      </c>
      <c r="J15" s="120" t="s">
        <v>53</v>
      </c>
    </row>
    <row r="16" spans="1:10">
      <c r="A16" s="122"/>
      <c r="B16" s="126"/>
      <c r="C16" s="120" t="s">
        <v>70</v>
      </c>
      <c r="D16" s="120"/>
      <c r="E16" s="120"/>
      <c r="F16" s="120"/>
      <c r="G16" s="120"/>
      <c r="H16" s="120"/>
      <c r="I16" s="120" t="s">
        <v>70</v>
      </c>
      <c r="J16" s="120" t="s">
        <v>59</v>
      </c>
    </row>
    <row r="17" spans="1:10">
      <c r="A17" s="122"/>
      <c r="B17" s="126"/>
      <c r="C17" s="127" t="s">
        <v>71</v>
      </c>
      <c r="D17" s="127"/>
      <c r="E17" s="127"/>
      <c r="F17" s="127"/>
      <c r="G17" s="127"/>
      <c r="H17" s="127"/>
      <c r="I17" s="127" t="s">
        <v>152</v>
      </c>
      <c r="J17" s="127" t="s">
        <v>56</v>
      </c>
    </row>
    <row r="18" spans="1:10">
      <c r="A18" s="122"/>
      <c r="B18" s="122"/>
      <c r="C18" s="128" t="s">
        <v>72</v>
      </c>
      <c r="D18" s="128"/>
      <c r="E18" s="128"/>
      <c r="F18" s="128"/>
      <c r="G18" s="128"/>
      <c r="H18" s="128"/>
      <c r="I18" s="128" t="s">
        <v>153</v>
      </c>
      <c r="J18" s="128" t="s">
        <v>50</v>
      </c>
    </row>
    <row r="19" spans="1:10">
      <c r="A19" s="122"/>
      <c r="B19" s="122"/>
      <c r="C19" s="122"/>
      <c r="D19" s="122"/>
      <c r="E19" s="122"/>
      <c r="F19" s="122"/>
      <c r="G19" s="122"/>
      <c r="H19" s="122"/>
      <c r="I19" s="122"/>
      <c r="J19" s="122"/>
    </row>
    <row r="20" spans="1:10">
      <c r="A20" s="120"/>
      <c r="B20" s="120" t="s">
        <v>44</v>
      </c>
      <c r="C20" s="120" t="s">
        <v>73</v>
      </c>
      <c r="D20" s="120" t="s">
        <v>46</v>
      </c>
      <c r="E20" s="120" t="s">
        <v>47</v>
      </c>
      <c r="F20" s="120" t="s">
        <v>19</v>
      </c>
      <c r="G20" s="120" t="s">
        <v>48</v>
      </c>
      <c r="H20" s="120" t="s">
        <v>49</v>
      </c>
      <c r="I20" s="121"/>
      <c r="J20" s="122"/>
    </row>
    <row r="21" spans="1:10">
      <c r="A21" s="120" t="s">
        <v>50</v>
      </c>
      <c r="B21" s="120" t="s">
        <v>74</v>
      </c>
      <c r="C21" s="120" t="s">
        <v>188</v>
      </c>
      <c r="D21" s="120"/>
      <c r="E21" s="120"/>
      <c r="F21" s="120"/>
      <c r="G21" s="120"/>
      <c r="H21" s="120"/>
      <c r="I21" s="121"/>
      <c r="J21" s="122"/>
    </row>
    <row r="22" spans="1:10">
      <c r="A22" s="120" t="s">
        <v>53</v>
      </c>
      <c r="B22" s="120" t="s">
        <v>75</v>
      </c>
      <c r="C22" s="120" t="s">
        <v>76</v>
      </c>
      <c r="D22" s="120"/>
      <c r="E22" s="120"/>
      <c r="F22" s="120"/>
      <c r="G22" s="120"/>
      <c r="H22" s="120"/>
      <c r="I22" s="121"/>
      <c r="J22" s="122"/>
    </row>
    <row r="23" spans="1:10">
      <c r="A23" s="120" t="s">
        <v>56</v>
      </c>
      <c r="B23" s="120"/>
      <c r="C23" s="120"/>
      <c r="D23" s="120"/>
      <c r="E23" s="120"/>
      <c r="F23" s="120"/>
      <c r="G23" s="120"/>
      <c r="H23" s="120"/>
      <c r="I23" s="121"/>
      <c r="J23" s="122"/>
    </row>
    <row r="24" spans="1:10">
      <c r="A24" s="120" t="s">
        <v>59</v>
      </c>
      <c r="B24" s="120" t="s">
        <v>77</v>
      </c>
      <c r="C24" s="120" t="s">
        <v>78</v>
      </c>
      <c r="D24" s="120"/>
      <c r="E24" s="120"/>
      <c r="F24" s="120"/>
      <c r="G24" s="120"/>
      <c r="H24" s="120"/>
      <c r="I24" s="121"/>
      <c r="J24" s="122"/>
    </row>
    <row r="25" spans="1:10">
      <c r="A25" s="123"/>
      <c r="B25" s="123"/>
      <c r="C25" s="124"/>
      <c r="D25" s="124"/>
      <c r="E25" s="124"/>
      <c r="F25" s="124"/>
      <c r="G25" s="124"/>
      <c r="H25" s="124"/>
      <c r="I25" s="125"/>
      <c r="J25" s="125"/>
    </row>
    <row r="26" spans="1:10">
      <c r="A26" s="122"/>
      <c r="B26" s="126"/>
      <c r="C26" s="120"/>
      <c r="D26" s="120" t="s">
        <v>61</v>
      </c>
      <c r="E26" s="120" t="s">
        <v>62</v>
      </c>
      <c r="F26" s="120" t="s">
        <v>63</v>
      </c>
      <c r="G26" s="120" t="s">
        <v>64</v>
      </c>
      <c r="H26" s="120" t="s">
        <v>65</v>
      </c>
      <c r="I26" s="120" t="s">
        <v>66</v>
      </c>
      <c r="J26" s="120" t="s">
        <v>31</v>
      </c>
    </row>
    <row r="27" spans="1:10">
      <c r="A27" s="122"/>
      <c r="B27" s="126"/>
      <c r="C27" s="120" t="s">
        <v>67</v>
      </c>
      <c r="D27" s="120"/>
      <c r="E27" s="120"/>
      <c r="F27" s="120"/>
      <c r="G27" s="120"/>
      <c r="H27" s="120"/>
      <c r="I27" s="120"/>
      <c r="J27" s="120" t="s">
        <v>59</v>
      </c>
    </row>
    <row r="28" spans="1:10">
      <c r="A28" s="122"/>
      <c r="B28" s="126"/>
      <c r="C28" s="120" t="s">
        <v>68</v>
      </c>
      <c r="D28" s="120"/>
      <c r="E28" s="120"/>
      <c r="F28" s="120"/>
      <c r="G28" s="120"/>
      <c r="H28" s="120"/>
      <c r="I28" s="120" t="s">
        <v>161</v>
      </c>
      <c r="J28" s="120" t="s">
        <v>56</v>
      </c>
    </row>
    <row r="29" spans="1:10">
      <c r="A29" s="122"/>
      <c r="B29" s="126"/>
      <c r="C29" s="120" t="s">
        <v>69</v>
      </c>
      <c r="D29" s="120"/>
      <c r="E29" s="120"/>
      <c r="F29" s="120"/>
      <c r="G29" s="120"/>
      <c r="H29" s="120"/>
      <c r="I29" s="120" t="s">
        <v>153</v>
      </c>
      <c r="J29" s="120" t="s">
        <v>53</v>
      </c>
    </row>
    <row r="30" spans="1:10">
      <c r="A30" s="122"/>
      <c r="B30" s="126"/>
      <c r="C30" s="120" t="s">
        <v>70</v>
      </c>
      <c r="D30" s="120"/>
      <c r="E30" s="120"/>
      <c r="F30" s="120"/>
      <c r="G30" s="120"/>
      <c r="H30" s="120"/>
      <c r="I30" s="120"/>
      <c r="J30" s="120" t="s">
        <v>59</v>
      </c>
    </row>
    <row r="31" spans="1:10">
      <c r="A31" s="122"/>
      <c r="B31" s="126"/>
      <c r="C31" s="127" t="s">
        <v>71</v>
      </c>
      <c r="D31" s="127"/>
      <c r="E31" s="127"/>
      <c r="F31" s="127"/>
      <c r="G31" s="127"/>
      <c r="H31" s="127"/>
      <c r="I31" s="127" t="s">
        <v>153</v>
      </c>
      <c r="J31" s="127" t="s">
        <v>56</v>
      </c>
    </row>
    <row r="32" spans="1:10">
      <c r="A32" s="122"/>
      <c r="B32" s="122"/>
      <c r="C32" s="128" t="s">
        <v>72</v>
      </c>
      <c r="D32" s="128"/>
      <c r="E32" s="128"/>
      <c r="F32" s="128"/>
      <c r="G32" s="128"/>
      <c r="H32" s="128"/>
      <c r="I32" s="128"/>
      <c r="J32" s="128" t="s">
        <v>50</v>
      </c>
    </row>
    <row r="33" spans="1:10">
      <c r="A33" s="122"/>
      <c r="B33" s="122"/>
      <c r="C33" s="122"/>
      <c r="D33" s="122"/>
      <c r="E33" s="129"/>
      <c r="F33" s="122"/>
      <c r="G33" s="122"/>
      <c r="H33" s="122"/>
      <c r="I33" s="122"/>
      <c r="J33" s="122"/>
    </row>
    <row r="34" spans="1:10">
      <c r="A34" s="122"/>
      <c r="B34" s="122"/>
      <c r="C34" s="122"/>
      <c r="D34" s="122"/>
      <c r="E34" s="129"/>
      <c r="F34" s="122"/>
      <c r="G34" s="122"/>
      <c r="H34" s="122"/>
      <c r="I34" s="122"/>
      <c r="J34" s="122"/>
    </row>
    <row r="35" spans="1:10">
      <c r="A35" s="120"/>
      <c r="B35" s="120" t="s">
        <v>44</v>
      </c>
      <c r="C35" s="120" t="s">
        <v>79</v>
      </c>
      <c r="D35" s="120" t="s">
        <v>46</v>
      </c>
      <c r="E35" s="120" t="s">
        <v>47</v>
      </c>
      <c r="F35" s="120" t="s">
        <v>19</v>
      </c>
      <c r="G35" s="120" t="s">
        <v>48</v>
      </c>
      <c r="H35" s="120" t="s">
        <v>49</v>
      </c>
      <c r="I35" s="121"/>
      <c r="J35" s="122"/>
    </row>
    <row r="36" spans="1:10">
      <c r="A36" s="120" t="s">
        <v>50</v>
      </c>
      <c r="B36" s="120" t="s">
        <v>80</v>
      </c>
      <c r="C36" s="120" t="s">
        <v>81</v>
      </c>
      <c r="D36" s="120"/>
      <c r="E36" s="120" t="s">
        <v>56</v>
      </c>
      <c r="F36" s="120"/>
      <c r="G36" s="120"/>
      <c r="H36" s="120" t="s">
        <v>50</v>
      </c>
      <c r="I36" s="121"/>
      <c r="J36" s="122"/>
    </row>
    <row r="37" spans="1:10">
      <c r="A37" s="120" t="s">
        <v>53</v>
      </c>
      <c r="B37" s="120" t="s">
        <v>82</v>
      </c>
      <c r="C37" s="120" t="s">
        <v>83</v>
      </c>
      <c r="D37" s="120"/>
      <c r="E37" s="120" t="s">
        <v>53</v>
      </c>
      <c r="F37" s="120"/>
      <c r="G37" s="120"/>
      <c r="H37" s="120" t="s">
        <v>56</v>
      </c>
      <c r="I37" s="121"/>
      <c r="J37" s="122"/>
    </row>
    <row r="38" spans="1:10">
      <c r="A38" s="120" t="s">
        <v>56</v>
      </c>
      <c r="B38" s="120"/>
      <c r="C38" s="120" t="s">
        <v>84</v>
      </c>
      <c r="D38" s="120"/>
      <c r="E38" s="120" t="s">
        <v>183</v>
      </c>
      <c r="F38" s="120"/>
      <c r="G38" s="120"/>
      <c r="H38" s="120" t="s">
        <v>59</v>
      </c>
      <c r="I38" s="121"/>
      <c r="J38" s="122"/>
    </row>
    <row r="39" spans="1:10">
      <c r="A39" s="120" t="s">
        <v>59</v>
      </c>
      <c r="B39" s="120" t="s">
        <v>85</v>
      </c>
      <c r="C39" s="120" t="s">
        <v>86</v>
      </c>
      <c r="D39" s="120"/>
      <c r="E39" s="120" t="s">
        <v>50</v>
      </c>
      <c r="F39" s="120"/>
      <c r="G39" s="120"/>
      <c r="H39" s="120" t="s">
        <v>53</v>
      </c>
      <c r="I39" s="121"/>
      <c r="J39" s="122"/>
    </row>
    <row r="40" spans="1:10">
      <c r="A40" s="123"/>
      <c r="B40" s="123"/>
      <c r="C40" s="124"/>
      <c r="D40" s="124"/>
      <c r="E40" s="124"/>
      <c r="F40" s="124"/>
      <c r="G40" s="124"/>
      <c r="H40" s="124"/>
      <c r="I40" s="125"/>
      <c r="J40" s="125"/>
    </row>
    <row r="41" spans="1:10">
      <c r="A41" s="122"/>
      <c r="B41" s="126"/>
      <c r="C41" s="120"/>
      <c r="D41" s="120" t="s">
        <v>61</v>
      </c>
      <c r="E41" s="120" t="s">
        <v>62</v>
      </c>
      <c r="F41" s="120" t="s">
        <v>63</v>
      </c>
      <c r="G41" s="120" t="s">
        <v>64</v>
      </c>
      <c r="H41" s="120" t="s">
        <v>65</v>
      </c>
      <c r="I41" s="120" t="s">
        <v>66</v>
      </c>
      <c r="J41" s="120" t="s">
        <v>31</v>
      </c>
    </row>
    <row r="42" spans="1:10">
      <c r="A42" s="122"/>
      <c r="B42" s="126"/>
      <c r="C42" s="120" t="s">
        <v>67</v>
      </c>
      <c r="D42" s="120"/>
      <c r="E42" s="120"/>
      <c r="F42" s="120"/>
      <c r="G42" s="120"/>
      <c r="H42" s="120"/>
      <c r="I42" s="120" t="s">
        <v>153</v>
      </c>
      <c r="J42" s="120" t="s">
        <v>59</v>
      </c>
    </row>
    <row r="43" spans="1:10">
      <c r="A43" s="122"/>
      <c r="B43" s="126"/>
      <c r="C43" s="120" t="s">
        <v>68</v>
      </c>
      <c r="D43" s="120"/>
      <c r="E43" s="120"/>
      <c r="F43" s="120"/>
      <c r="G43" s="120"/>
      <c r="H43" s="120"/>
      <c r="I43" s="120" t="s">
        <v>70</v>
      </c>
      <c r="J43" s="120" t="s">
        <v>56</v>
      </c>
    </row>
    <row r="44" spans="1:10">
      <c r="A44" s="122"/>
      <c r="B44" s="126"/>
      <c r="C44" s="120" t="s">
        <v>69</v>
      </c>
      <c r="D44" s="120"/>
      <c r="E44" s="120"/>
      <c r="F44" s="120"/>
      <c r="G44" s="120"/>
      <c r="H44" s="120"/>
      <c r="I44" s="120" t="s">
        <v>153</v>
      </c>
      <c r="J44" s="120" t="s">
        <v>53</v>
      </c>
    </row>
    <row r="45" spans="1:10">
      <c r="A45" s="122"/>
      <c r="B45" s="126"/>
      <c r="C45" s="120" t="s">
        <v>70</v>
      </c>
      <c r="D45" s="120"/>
      <c r="E45" s="120"/>
      <c r="F45" s="120"/>
      <c r="G45" s="120"/>
      <c r="H45" s="120"/>
      <c r="I45" s="120" t="s">
        <v>153</v>
      </c>
      <c r="J45" s="120" t="s">
        <v>59</v>
      </c>
    </row>
    <row r="46" spans="1:10">
      <c r="A46" s="122"/>
      <c r="B46" s="126"/>
      <c r="C46" s="120" t="s">
        <v>71</v>
      </c>
      <c r="D46" s="120"/>
      <c r="E46" s="120"/>
      <c r="F46" s="120"/>
      <c r="G46" s="120"/>
      <c r="H46" s="120"/>
      <c r="I46" s="120" t="s">
        <v>161</v>
      </c>
      <c r="J46" s="120" t="s">
        <v>56</v>
      </c>
    </row>
    <row r="47" spans="1:10">
      <c r="A47" s="122"/>
      <c r="B47" s="126"/>
      <c r="C47" s="120" t="s">
        <v>72</v>
      </c>
      <c r="D47" s="120"/>
      <c r="E47" s="120"/>
      <c r="F47" s="120"/>
      <c r="G47" s="120"/>
      <c r="H47" s="120"/>
      <c r="I47" s="120" t="s">
        <v>214</v>
      </c>
      <c r="J47" s="120" t="s">
        <v>50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898B-CF33-408E-8E4B-8B6C906209D5}">
  <dimension ref="B1:T187"/>
  <sheetViews>
    <sheetView workbookViewId="0">
      <selection activeCell="P2" sqref="P2"/>
    </sheetView>
  </sheetViews>
  <sheetFormatPr defaultColWidth="11.5546875" defaultRowHeight="14.4"/>
  <cols>
    <col min="1" max="1" width="1.5546875" customWidth="1"/>
    <col min="2" max="2" width="8.33203125" customWidth="1"/>
    <col min="3" max="3" width="17.33203125" customWidth="1"/>
    <col min="4" max="4" width="19" customWidth="1"/>
    <col min="5" max="5" width="10.109375" customWidth="1"/>
    <col min="6" max="6" width="5.6640625" customWidth="1"/>
    <col min="7" max="7" width="4.88671875" customWidth="1"/>
    <col min="8" max="8" width="5.5546875" customWidth="1"/>
    <col min="9" max="9" width="5.44140625" customWidth="1"/>
    <col min="10" max="10" width="5.109375" customWidth="1"/>
    <col min="11" max="14" width="3.6640625" customWidth="1"/>
    <col min="15" max="253" width="9.109375" customWidth="1"/>
    <col min="257" max="257" width="1.5546875" customWidth="1"/>
    <col min="258" max="258" width="8.33203125" customWidth="1"/>
    <col min="259" max="259" width="17.33203125" customWidth="1"/>
    <col min="260" max="260" width="19" customWidth="1"/>
    <col min="261" max="261" width="5.88671875" customWidth="1"/>
    <col min="262" max="262" width="5.6640625" customWidth="1"/>
    <col min="263" max="263" width="4.88671875" customWidth="1"/>
    <col min="264" max="264" width="5.5546875" customWidth="1"/>
    <col min="265" max="265" width="5.44140625" customWidth="1"/>
    <col min="266" max="266" width="5.109375" customWidth="1"/>
    <col min="267" max="270" width="3.6640625" customWidth="1"/>
    <col min="271" max="509" width="9.109375" customWidth="1"/>
    <col min="513" max="513" width="1.5546875" customWidth="1"/>
    <col min="514" max="514" width="8.33203125" customWidth="1"/>
    <col min="515" max="515" width="17.33203125" customWidth="1"/>
    <col min="516" max="516" width="19" customWidth="1"/>
    <col min="517" max="517" width="5.88671875" customWidth="1"/>
    <col min="518" max="518" width="5.6640625" customWidth="1"/>
    <col min="519" max="519" width="4.88671875" customWidth="1"/>
    <col min="520" max="520" width="5.5546875" customWidth="1"/>
    <col min="521" max="521" width="5.44140625" customWidth="1"/>
    <col min="522" max="522" width="5.109375" customWidth="1"/>
    <col min="523" max="526" width="3.6640625" customWidth="1"/>
    <col min="527" max="765" width="9.109375" customWidth="1"/>
    <col min="769" max="769" width="1.5546875" customWidth="1"/>
    <col min="770" max="770" width="8.33203125" customWidth="1"/>
    <col min="771" max="771" width="17.33203125" customWidth="1"/>
    <col min="772" max="772" width="19" customWidth="1"/>
    <col min="773" max="773" width="5.88671875" customWidth="1"/>
    <col min="774" max="774" width="5.6640625" customWidth="1"/>
    <col min="775" max="775" width="4.88671875" customWidth="1"/>
    <col min="776" max="776" width="5.5546875" customWidth="1"/>
    <col min="777" max="777" width="5.44140625" customWidth="1"/>
    <col min="778" max="778" width="5.109375" customWidth="1"/>
    <col min="779" max="782" width="3.6640625" customWidth="1"/>
    <col min="783" max="1021" width="9.109375" customWidth="1"/>
    <col min="1025" max="1025" width="1.5546875" customWidth="1"/>
    <col min="1026" max="1026" width="8.33203125" customWidth="1"/>
    <col min="1027" max="1027" width="17.33203125" customWidth="1"/>
    <col min="1028" max="1028" width="19" customWidth="1"/>
    <col min="1029" max="1029" width="5.88671875" customWidth="1"/>
    <col min="1030" max="1030" width="5.6640625" customWidth="1"/>
    <col min="1031" max="1031" width="4.88671875" customWidth="1"/>
    <col min="1032" max="1032" width="5.5546875" customWidth="1"/>
    <col min="1033" max="1033" width="5.44140625" customWidth="1"/>
    <col min="1034" max="1034" width="5.109375" customWidth="1"/>
    <col min="1035" max="1038" width="3.6640625" customWidth="1"/>
    <col min="1039" max="1277" width="9.109375" customWidth="1"/>
    <col min="1281" max="1281" width="1.5546875" customWidth="1"/>
    <col min="1282" max="1282" width="8.33203125" customWidth="1"/>
    <col min="1283" max="1283" width="17.33203125" customWidth="1"/>
    <col min="1284" max="1284" width="19" customWidth="1"/>
    <col min="1285" max="1285" width="5.88671875" customWidth="1"/>
    <col min="1286" max="1286" width="5.6640625" customWidth="1"/>
    <col min="1287" max="1287" width="4.88671875" customWidth="1"/>
    <col min="1288" max="1288" width="5.5546875" customWidth="1"/>
    <col min="1289" max="1289" width="5.44140625" customWidth="1"/>
    <col min="1290" max="1290" width="5.109375" customWidth="1"/>
    <col min="1291" max="1294" width="3.6640625" customWidth="1"/>
    <col min="1295" max="1533" width="9.109375" customWidth="1"/>
    <col min="1537" max="1537" width="1.5546875" customWidth="1"/>
    <col min="1538" max="1538" width="8.33203125" customWidth="1"/>
    <col min="1539" max="1539" width="17.33203125" customWidth="1"/>
    <col min="1540" max="1540" width="19" customWidth="1"/>
    <col min="1541" max="1541" width="5.88671875" customWidth="1"/>
    <col min="1542" max="1542" width="5.6640625" customWidth="1"/>
    <col min="1543" max="1543" width="4.88671875" customWidth="1"/>
    <col min="1544" max="1544" width="5.5546875" customWidth="1"/>
    <col min="1545" max="1545" width="5.44140625" customWidth="1"/>
    <col min="1546" max="1546" width="5.109375" customWidth="1"/>
    <col min="1547" max="1550" width="3.6640625" customWidth="1"/>
    <col min="1551" max="1789" width="9.109375" customWidth="1"/>
    <col min="1793" max="1793" width="1.5546875" customWidth="1"/>
    <col min="1794" max="1794" width="8.33203125" customWidth="1"/>
    <col min="1795" max="1795" width="17.33203125" customWidth="1"/>
    <col min="1796" max="1796" width="19" customWidth="1"/>
    <col min="1797" max="1797" width="5.88671875" customWidth="1"/>
    <col min="1798" max="1798" width="5.6640625" customWidth="1"/>
    <col min="1799" max="1799" width="4.88671875" customWidth="1"/>
    <col min="1800" max="1800" width="5.5546875" customWidth="1"/>
    <col min="1801" max="1801" width="5.44140625" customWidth="1"/>
    <col min="1802" max="1802" width="5.109375" customWidth="1"/>
    <col min="1803" max="1806" width="3.6640625" customWidth="1"/>
    <col min="1807" max="2045" width="9.109375" customWidth="1"/>
    <col min="2049" max="2049" width="1.5546875" customWidth="1"/>
    <col min="2050" max="2050" width="8.33203125" customWidth="1"/>
    <col min="2051" max="2051" width="17.33203125" customWidth="1"/>
    <col min="2052" max="2052" width="19" customWidth="1"/>
    <col min="2053" max="2053" width="5.88671875" customWidth="1"/>
    <col min="2054" max="2054" width="5.6640625" customWidth="1"/>
    <col min="2055" max="2055" width="4.88671875" customWidth="1"/>
    <col min="2056" max="2056" width="5.5546875" customWidth="1"/>
    <col min="2057" max="2057" width="5.44140625" customWidth="1"/>
    <col min="2058" max="2058" width="5.109375" customWidth="1"/>
    <col min="2059" max="2062" width="3.6640625" customWidth="1"/>
    <col min="2063" max="2301" width="9.109375" customWidth="1"/>
    <col min="2305" max="2305" width="1.5546875" customWidth="1"/>
    <col min="2306" max="2306" width="8.33203125" customWidth="1"/>
    <col min="2307" max="2307" width="17.33203125" customWidth="1"/>
    <col min="2308" max="2308" width="19" customWidth="1"/>
    <col min="2309" max="2309" width="5.88671875" customWidth="1"/>
    <col min="2310" max="2310" width="5.6640625" customWidth="1"/>
    <col min="2311" max="2311" width="4.88671875" customWidth="1"/>
    <col min="2312" max="2312" width="5.5546875" customWidth="1"/>
    <col min="2313" max="2313" width="5.44140625" customWidth="1"/>
    <col min="2314" max="2314" width="5.109375" customWidth="1"/>
    <col min="2315" max="2318" width="3.6640625" customWidth="1"/>
    <col min="2319" max="2557" width="9.109375" customWidth="1"/>
    <col min="2561" max="2561" width="1.5546875" customWidth="1"/>
    <col min="2562" max="2562" width="8.33203125" customWidth="1"/>
    <col min="2563" max="2563" width="17.33203125" customWidth="1"/>
    <col min="2564" max="2564" width="19" customWidth="1"/>
    <col min="2565" max="2565" width="5.88671875" customWidth="1"/>
    <col min="2566" max="2566" width="5.6640625" customWidth="1"/>
    <col min="2567" max="2567" width="4.88671875" customWidth="1"/>
    <col min="2568" max="2568" width="5.5546875" customWidth="1"/>
    <col min="2569" max="2569" width="5.44140625" customWidth="1"/>
    <col min="2570" max="2570" width="5.109375" customWidth="1"/>
    <col min="2571" max="2574" width="3.6640625" customWidth="1"/>
    <col min="2575" max="2813" width="9.109375" customWidth="1"/>
    <col min="2817" max="2817" width="1.5546875" customWidth="1"/>
    <col min="2818" max="2818" width="8.33203125" customWidth="1"/>
    <col min="2819" max="2819" width="17.33203125" customWidth="1"/>
    <col min="2820" max="2820" width="19" customWidth="1"/>
    <col min="2821" max="2821" width="5.88671875" customWidth="1"/>
    <col min="2822" max="2822" width="5.6640625" customWidth="1"/>
    <col min="2823" max="2823" width="4.88671875" customWidth="1"/>
    <col min="2824" max="2824" width="5.5546875" customWidth="1"/>
    <col min="2825" max="2825" width="5.44140625" customWidth="1"/>
    <col min="2826" max="2826" width="5.109375" customWidth="1"/>
    <col min="2827" max="2830" width="3.6640625" customWidth="1"/>
    <col min="2831" max="3069" width="9.109375" customWidth="1"/>
    <col min="3073" max="3073" width="1.5546875" customWidth="1"/>
    <col min="3074" max="3074" width="8.33203125" customWidth="1"/>
    <col min="3075" max="3075" width="17.33203125" customWidth="1"/>
    <col min="3076" max="3076" width="19" customWidth="1"/>
    <col min="3077" max="3077" width="5.88671875" customWidth="1"/>
    <col min="3078" max="3078" width="5.6640625" customWidth="1"/>
    <col min="3079" max="3079" width="4.88671875" customWidth="1"/>
    <col min="3080" max="3080" width="5.5546875" customWidth="1"/>
    <col min="3081" max="3081" width="5.44140625" customWidth="1"/>
    <col min="3082" max="3082" width="5.109375" customWidth="1"/>
    <col min="3083" max="3086" width="3.6640625" customWidth="1"/>
    <col min="3087" max="3325" width="9.109375" customWidth="1"/>
    <col min="3329" max="3329" width="1.5546875" customWidth="1"/>
    <col min="3330" max="3330" width="8.33203125" customWidth="1"/>
    <col min="3331" max="3331" width="17.33203125" customWidth="1"/>
    <col min="3332" max="3332" width="19" customWidth="1"/>
    <col min="3333" max="3333" width="5.88671875" customWidth="1"/>
    <col min="3334" max="3334" width="5.6640625" customWidth="1"/>
    <col min="3335" max="3335" width="4.88671875" customWidth="1"/>
    <col min="3336" max="3336" width="5.5546875" customWidth="1"/>
    <col min="3337" max="3337" width="5.44140625" customWidth="1"/>
    <col min="3338" max="3338" width="5.109375" customWidth="1"/>
    <col min="3339" max="3342" width="3.6640625" customWidth="1"/>
    <col min="3343" max="3581" width="9.109375" customWidth="1"/>
    <col min="3585" max="3585" width="1.5546875" customWidth="1"/>
    <col min="3586" max="3586" width="8.33203125" customWidth="1"/>
    <col min="3587" max="3587" width="17.33203125" customWidth="1"/>
    <col min="3588" max="3588" width="19" customWidth="1"/>
    <col min="3589" max="3589" width="5.88671875" customWidth="1"/>
    <col min="3590" max="3590" width="5.6640625" customWidth="1"/>
    <col min="3591" max="3591" width="4.88671875" customWidth="1"/>
    <col min="3592" max="3592" width="5.5546875" customWidth="1"/>
    <col min="3593" max="3593" width="5.44140625" customWidth="1"/>
    <col min="3594" max="3594" width="5.109375" customWidth="1"/>
    <col min="3595" max="3598" width="3.6640625" customWidth="1"/>
    <col min="3599" max="3837" width="9.109375" customWidth="1"/>
    <col min="3841" max="3841" width="1.5546875" customWidth="1"/>
    <col min="3842" max="3842" width="8.33203125" customWidth="1"/>
    <col min="3843" max="3843" width="17.33203125" customWidth="1"/>
    <col min="3844" max="3844" width="19" customWidth="1"/>
    <col min="3845" max="3845" width="5.88671875" customWidth="1"/>
    <col min="3846" max="3846" width="5.6640625" customWidth="1"/>
    <col min="3847" max="3847" width="4.88671875" customWidth="1"/>
    <col min="3848" max="3848" width="5.5546875" customWidth="1"/>
    <col min="3849" max="3849" width="5.44140625" customWidth="1"/>
    <col min="3850" max="3850" width="5.109375" customWidth="1"/>
    <col min="3851" max="3854" width="3.6640625" customWidth="1"/>
    <col min="3855" max="4093" width="9.109375" customWidth="1"/>
    <col min="4097" max="4097" width="1.5546875" customWidth="1"/>
    <col min="4098" max="4098" width="8.33203125" customWidth="1"/>
    <col min="4099" max="4099" width="17.33203125" customWidth="1"/>
    <col min="4100" max="4100" width="19" customWidth="1"/>
    <col min="4101" max="4101" width="5.88671875" customWidth="1"/>
    <col min="4102" max="4102" width="5.6640625" customWidth="1"/>
    <col min="4103" max="4103" width="4.88671875" customWidth="1"/>
    <col min="4104" max="4104" width="5.5546875" customWidth="1"/>
    <col min="4105" max="4105" width="5.44140625" customWidth="1"/>
    <col min="4106" max="4106" width="5.109375" customWidth="1"/>
    <col min="4107" max="4110" width="3.6640625" customWidth="1"/>
    <col min="4111" max="4349" width="9.109375" customWidth="1"/>
    <col min="4353" max="4353" width="1.5546875" customWidth="1"/>
    <col min="4354" max="4354" width="8.33203125" customWidth="1"/>
    <col min="4355" max="4355" width="17.33203125" customWidth="1"/>
    <col min="4356" max="4356" width="19" customWidth="1"/>
    <col min="4357" max="4357" width="5.88671875" customWidth="1"/>
    <col min="4358" max="4358" width="5.6640625" customWidth="1"/>
    <col min="4359" max="4359" width="4.88671875" customWidth="1"/>
    <col min="4360" max="4360" width="5.5546875" customWidth="1"/>
    <col min="4361" max="4361" width="5.44140625" customWidth="1"/>
    <col min="4362" max="4362" width="5.109375" customWidth="1"/>
    <col min="4363" max="4366" width="3.6640625" customWidth="1"/>
    <col min="4367" max="4605" width="9.109375" customWidth="1"/>
    <col min="4609" max="4609" width="1.5546875" customWidth="1"/>
    <col min="4610" max="4610" width="8.33203125" customWidth="1"/>
    <col min="4611" max="4611" width="17.33203125" customWidth="1"/>
    <col min="4612" max="4612" width="19" customWidth="1"/>
    <col min="4613" max="4613" width="5.88671875" customWidth="1"/>
    <col min="4614" max="4614" width="5.6640625" customWidth="1"/>
    <col min="4615" max="4615" width="4.88671875" customWidth="1"/>
    <col min="4616" max="4616" width="5.5546875" customWidth="1"/>
    <col min="4617" max="4617" width="5.44140625" customWidth="1"/>
    <col min="4618" max="4618" width="5.109375" customWidth="1"/>
    <col min="4619" max="4622" width="3.6640625" customWidth="1"/>
    <col min="4623" max="4861" width="9.109375" customWidth="1"/>
    <col min="4865" max="4865" width="1.5546875" customWidth="1"/>
    <col min="4866" max="4866" width="8.33203125" customWidth="1"/>
    <col min="4867" max="4867" width="17.33203125" customWidth="1"/>
    <col min="4868" max="4868" width="19" customWidth="1"/>
    <col min="4869" max="4869" width="5.88671875" customWidth="1"/>
    <col min="4870" max="4870" width="5.6640625" customWidth="1"/>
    <col min="4871" max="4871" width="4.88671875" customWidth="1"/>
    <col min="4872" max="4872" width="5.5546875" customWidth="1"/>
    <col min="4873" max="4873" width="5.44140625" customWidth="1"/>
    <col min="4874" max="4874" width="5.109375" customWidth="1"/>
    <col min="4875" max="4878" width="3.6640625" customWidth="1"/>
    <col min="4879" max="5117" width="9.109375" customWidth="1"/>
    <col min="5121" max="5121" width="1.5546875" customWidth="1"/>
    <col min="5122" max="5122" width="8.33203125" customWidth="1"/>
    <col min="5123" max="5123" width="17.33203125" customWidth="1"/>
    <col min="5124" max="5124" width="19" customWidth="1"/>
    <col min="5125" max="5125" width="5.88671875" customWidth="1"/>
    <col min="5126" max="5126" width="5.6640625" customWidth="1"/>
    <col min="5127" max="5127" width="4.88671875" customWidth="1"/>
    <col min="5128" max="5128" width="5.5546875" customWidth="1"/>
    <col min="5129" max="5129" width="5.44140625" customWidth="1"/>
    <col min="5130" max="5130" width="5.109375" customWidth="1"/>
    <col min="5131" max="5134" width="3.6640625" customWidth="1"/>
    <col min="5135" max="5373" width="9.109375" customWidth="1"/>
    <col min="5377" max="5377" width="1.5546875" customWidth="1"/>
    <col min="5378" max="5378" width="8.33203125" customWidth="1"/>
    <col min="5379" max="5379" width="17.33203125" customWidth="1"/>
    <col min="5380" max="5380" width="19" customWidth="1"/>
    <col min="5381" max="5381" width="5.88671875" customWidth="1"/>
    <col min="5382" max="5382" width="5.6640625" customWidth="1"/>
    <col min="5383" max="5383" width="4.88671875" customWidth="1"/>
    <col min="5384" max="5384" width="5.5546875" customWidth="1"/>
    <col min="5385" max="5385" width="5.44140625" customWidth="1"/>
    <col min="5386" max="5386" width="5.109375" customWidth="1"/>
    <col min="5387" max="5390" width="3.6640625" customWidth="1"/>
    <col min="5391" max="5629" width="9.109375" customWidth="1"/>
    <col min="5633" max="5633" width="1.5546875" customWidth="1"/>
    <col min="5634" max="5634" width="8.33203125" customWidth="1"/>
    <col min="5635" max="5635" width="17.33203125" customWidth="1"/>
    <col min="5636" max="5636" width="19" customWidth="1"/>
    <col min="5637" max="5637" width="5.88671875" customWidth="1"/>
    <col min="5638" max="5638" width="5.6640625" customWidth="1"/>
    <col min="5639" max="5639" width="4.88671875" customWidth="1"/>
    <col min="5640" max="5640" width="5.5546875" customWidth="1"/>
    <col min="5641" max="5641" width="5.44140625" customWidth="1"/>
    <col min="5642" max="5642" width="5.109375" customWidth="1"/>
    <col min="5643" max="5646" width="3.6640625" customWidth="1"/>
    <col min="5647" max="5885" width="9.109375" customWidth="1"/>
    <col min="5889" max="5889" width="1.5546875" customWidth="1"/>
    <col min="5890" max="5890" width="8.33203125" customWidth="1"/>
    <col min="5891" max="5891" width="17.33203125" customWidth="1"/>
    <col min="5892" max="5892" width="19" customWidth="1"/>
    <col min="5893" max="5893" width="5.88671875" customWidth="1"/>
    <col min="5894" max="5894" width="5.6640625" customWidth="1"/>
    <col min="5895" max="5895" width="4.88671875" customWidth="1"/>
    <col min="5896" max="5896" width="5.5546875" customWidth="1"/>
    <col min="5897" max="5897" width="5.44140625" customWidth="1"/>
    <col min="5898" max="5898" width="5.109375" customWidth="1"/>
    <col min="5899" max="5902" width="3.6640625" customWidth="1"/>
    <col min="5903" max="6141" width="9.109375" customWidth="1"/>
    <col min="6145" max="6145" width="1.5546875" customWidth="1"/>
    <col min="6146" max="6146" width="8.33203125" customWidth="1"/>
    <col min="6147" max="6147" width="17.33203125" customWidth="1"/>
    <col min="6148" max="6148" width="19" customWidth="1"/>
    <col min="6149" max="6149" width="5.88671875" customWidth="1"/>
    <col min="6150" max="6150" width="5.6640625" customWidth="1"/>
    <col min="6151" max="6151" width="4.88671875" customWidth="1"/>
    <col min="6152" max="6152" width="5.5546875" customWidth="1"/>
    <col min="6153" max="6153" width="5.44140625" customWidth="1"/>
    <col min="6154" max="6154" width="5.109375" customWidth="1"/>
    <col min="6155" max="6158" width="3.6640625" customWidth="1"/>
    <col min="6159" max="6397" width="9.109375" customWidth="1"/>
    <col min="6401" max="6401" width="1.5546875" customWidth="1"/>
    <col min="6402" max="6402" width="8.33203125" customWidth="1"/>
    <col min="6403" max="6403" width="17.33203125" customWidth="1"/>
    <col min="6404" max="6404" width="19" customWidth="1"/>
    <col min="6405" max="6405" width="5.88671875" customWidth="1"/>
    <col min="6406" max="6406" width="5.6640625" customWidth="1"/>
    <col min="6407" max="6407" width="4.88671875" customWidth="1"/>
    <col min="6408" max="6408" width="5.5546875" customWidth="1"/>
    <col min="6409" max="6409" width="5.44140625" customWidth="1"/>
    <col min="6410" max="6410" width="5.109375" customWidth="1"/>
    <col min="6411" max="6414" width="3.6640625" customWidth="1"/>
    <col min="6415" max="6653" width="9.109375" customWidth="1"/>
    <col min="6657" max="6657" width="1.5546875" customWidth="1"/>
    <col min="6658" max="6658" width="8.33203125" customWidth="1"/>
    <col min="6659" max="6659" width="17.33203125" customWidth="1"/>
    <col min="6660" max="6660" width="19" customWidth="1"/>
    <col min="6661" max="6661" width="5.88671875" customWidth="1"/>
    <col min="6662" max="6662" width="5.6640625" customWidth="1"/>
    <col min="6663" max="6663" width="4.88671875" customWidth="1"/>
    <col min="6664" max="6664" width="5.5546875" customWidth="1"/>
    <col min="6665" max="6665" width="5.44140625" customWidth="1"/>
    <col min="6666" max="6666" width="5.109375" customWidth="1"/>
    <col min="6667" max="6670" width="3.6640625" customWidth="1"/>
    <col min="6671" max="6909" width="9.109375" customWidth="1"/>
    <col min="6913" max="6913" width="1.5546875" customWidth="1"/>
    <col min="6914" max="6914" width="8.33203125" customWidth="1"/>
    <col min="6915" max="6915" width="17.33203125" customWidth="1"/>
    <col min="6916" max="6916" width="19" customWidth="1"/>
    <col min="6917" max="6917" width="5.88671875" customWidth="1"/>
    <col min="6918" max="6918" width="5.6640625" customWidth="1"/>
    <col min="6919" max="6919" width="4.88671875" customWidth="1"/>
    <col min="6920" max="6920" width="5.5546875" customWidth="1"/>
    <col min="6921" max="6921" width="5.44140625" customWidth="1"/>
    <col min="6922" max="6922" width="5.109375" customWidth="1"/>
    <col min="6923" max="6926" width="3.6640625" customWidth="1"/>
    <col min="6927" max="7165" width="9.109375" customWidth="1"/>
    <col min="7169" max="7169" width="1.5546875" customWidth="1"/>
    <col min="7170" max="7170" width="8.33203125" customWidth="1"/>
    <col min="7171" max="7171" width="17.33203125" customWidth="1"/>
    <col min="7172" max="7172" width="19" customWidth="1"/>
    <col min="7173" max="7173" width="5.88671875" customWidth="1"/>
    <col min="7174" max="7174" width="5.6640625" customWidth="1"/>
    <col min="7175" max="7175" width="4.88671875" customWidth="1"/>
    <col min="7176" max="7176" width="5.5546875" customWidth="1"/>
    <col min="7177" max="7177" width="5.44140625" customWidth="1"/>
    <col min="7178" max="7178" width="5.109375" customWidth="1"/>
    <col min="7179" max="7182" width="3.6640625" customWidth="1"/>
    <col min="7183" max="7421" width="9.109375" customWidth="1"/>
    <col min="7425" max="7425" width="1.5546875" customWidth="1"/>
    <col min="7426" max="7426" width="8.33203125" customWidth="1"/>
    <col min="7427" max="7427" width="17.33203125" customWidth="1"/>
    <col min="7428" max="7428" width="19" customWidth="1"/>
    <col min="7429" max="7429" width="5.88671875" customWidth="1"/>
    <col min="7430" max="7430" width="5.6640625" customWidth="1"/>
    <col min="7431" max="7431" width="4.88671875" customWidth="1"/>
    <col min="7432" max="7432" width="5.5546875" customWidth="1"/>
    <col min="7433" max="7433" width="5.44140625" customWidth="1"/>
    <col min="7434" max="7434" width="5.109375" customWidth="1"/>
    <col min="7435" max="7438" width="3.6640625" customWidth="1"/>
    <col min="7439" max="7677" width="9.109375" customWidth="1"/>
    <col min="7681" max="7681" width="1.5546875" customWidth="1"/>
    <col min="7682" max="7682" width="8.33203125" customWidth="1"/>
    <col min="7683" max="7683" width="17.33203125" customWidth="1"/>
    <col min="7684" max="7684" width="19" customWidth="1"/>
    <col min="7685" max="7685" width="5.88671875" customWidth="1"/>
    <col min="7686" max="7686" width="5.6640625" customWidth="1"/>
    <col min="7687" max="7687" width="4.88671875" customWidth="1"/>
    <col min="7688" max="7688" width="5.5546875" customWidth="1"/>
    <col min="7689" max="7689" width="5.44140625" customWidth="1"/>
    <col min="7690" max="7690" width="5.109375" customWidth="1"/>
    <col min="7691" max="7694" width="3.6640625" customWidth="1"/>
    <col min="7695" max="7933" width="9.109375" customWidth="1"/>
    <col min="7937" max="7937" width="1.5546875" customWidth="1"/>
    <col min="7938" max="7938" width="8.33203125" customWidth="1"/>
    <col min="7939" max="7939" width="17.33203125" customWidth="1"/>
    <col min="7940" max="7940" width="19" customWidth="1"/>
    <col min="7941" max="7941" width="5.88671875" customWidth="1"/>
    <col min="7942" max="7942" width="5.6640625" customWidth="1"/>
    <col min="7943" max="7943" width="4.88671875" customWidth="1"/>
    <col min="7944" max="7944" width="5.5546875" customWidth="1"/>
    <col min="7945" max="7945" width="5.44140625" customWidth="1"/>
    <col min="7946" max="7946" width="5.109375" customWidth="1"/>
    <col min="7947" max="7950" width="3.6640625" customWidth="1"/>
    <col min="7951" max="8189" width="9.109375" customWidth="1"/>
    <col min="8193" max="8193" width="1.5546875" customWidth="1"/>
    <col min="8194" max="8194" width="8.33203125" customWidth="1"/>
    <col min="8195" max="8195" width="17.33203125" customWidth="1"/>
    <col min="8196" max="8196" width="19" customWidth="1"/>
    <col min="8197" max="8197" width="5.88671875" customWidth="1"/>
    <col min="8198" max="8198" width="5.6640625" customWidth="1"/>
    <col min="8199" max="8199" width="4.88671875" customWidth="1"/>
    <col min="8200" max="8200" width="5.5546875" customWidth="1"/>
    <col min="8201" max="8201" width="5.44140625" customWidth="1"/>
    <col min="8202" max="8202" width="5.109375" customWidth="1"/>
    <col min="8203" max="8206" width="3.6640625" customWidth="1"/>
    <col min="8207" max="8445" width="9.109375" customWidth="1"/>
    <col min="8449" max="8449" width="1.5546875" customWidth="1"/>
    <col min="8450" max="8450" width="8.33203125" customWidth="1"/>
    <col min="8451" max="8451" width="17.33203125" customWidth="1"/>
    <col min="8452" max="8452" width="19" customWidth="1"/>
    <col min="8453" max="8453" width="5.88671875" customWidth="1"/>
    <col min="8454" max="8454" width="5.6640625" customWidth="1"/>
    <col min="8455" max="8455" width="4.88671875" customWidth="1"/>
    <col min="8456" max="8456" width="5.5546875" customWidth="1"/>
    <col min="8457" max="8457" width="5.44140625" customWidth="1"/>
    <col min="8458" max="8458" width="5.109375" customWidth="1"/>
    <col min="8459" max="8462" width="3.6640625" customWidth="1"/>
    <col min="8463" max="8701" width="9.109375" customWidth="1"/>
    <col min="8705" max="8705" width="1.5546875" customWidth="1"/>
    <col min="8706" max="8706" width="8.33203125" customWidth="1"/>
    <col min="8707" max="8707" width="17.33203125" customWidth="1"/>
    <col min="8708" max="8708" width="19" customWidth="1"/>
    <col min="8709" max="8709" width="5.88671875" customWidth="1"/>
    <col min="8710" max="8710" width="5.6640625" customWidth="1"/>
    <col min="8711" max="8711" width="4.88671875" customWidth="1"/>
    <col min="8712" max="8712" width="5.5546875" customWidth="1"/>
    <col min="8713" max="8713" width="5.44140625" customWidth="1"/>
    <col min="8714" max="8714" width="5.109375" customWidth="1"/>
    <col min="8715" max="8718" width="3.6640625" customWidth="1"/>
    <col min="8719" max="8957" width="9.109375" customWidth="1"/>
    <col min="8961" max="8961" width="1.5546875" customWidth="1"/>
    <col min="8962" max="8962" width="8.33203125" customWidth="1"/>
    <col min="8963" max="8963" width="17.33203125" customWidth="1"/>
    <col min="8964" max="8964" width="19" customWidth="1"/>
    <col min="8965" max="8965" width="5.88671875" customWidth="1"/>
    <col min="8966" max="8966" width="5.6640625" customWidth="1"/>
    <col min="8967" max="8967" width="4.88671875" customWidth="1"/>
    <col min="8968" max="8968" width="5.5546875" customWidth="1"/>
    <col min="8969" max="8969" width="5.44140625" customWidth="1"/>
    <col min="8970" max="8970" width="5.109375" customWidth="1"/>
    <col min="8971" max="8974" width="3.6640625" customWidth="1"/>
    <col min="8975" max="9213" width="9.109375" customWidth="1"/>
    <col min="9217" max="9217" width="1.5546875" customWidth="1"/>
    <col min="9218" max="9218" width="8.33203125" customWidth="1"/>
    <col min="9219" max="9219" width="17.33203125" customWidth="1"/>
    <col min="9220" max="9220" width="19" customWidth="1"/>
    <col min="9221" max="9221" width="5.88671875" customWidth="1"/>
    <col min="9222" max="9222" width="5.6640625" customWidth="1"/>
    <col min="9223" max="9223" width="4.88671875" customWidth="1"/>
    <col min="9224" max="9224" width="5.5546875" customWidth="1"/>
    <col min="9225" max="9225" width="5.44140625" customWidth="1"/>
    <col min="9226" max="9226" width="5.109375" customWidth="1"/>
    <col min="9227" max="9230" width="3.6640625" customWidth="1"/>
    <col min="9231" max="9469" width="9.109375" customWidth="1"/>
    <col min="9473" max="9473" width="1.5546875" customWidth="1"/>
    <col min="9474" max="9474" width="8.33203125" customWidth="1"/>
    <col min="9475" max="9475" width="17.33203125" customWidth="1"/>
    <col min="9476" max="9476" width="19" customWidth="1"/>
    <col min="9477" max="9477" width="5.88671875" customWidth="1"/>
    <col min="9478" max="9478" width="5.6640625" customWidth="1"/>
    <col min="9479" max="9479" width="4.88671875" customWidth="1"/>
    <col min="9480" max="9480" width="5.5546875" customWidth="1"/>
    <col min="9481" max="9481" width="5.44140625" customWidth="1"/>
    <col min="9482" max="9482" width="5.109375" customWidth="1"/>
    <col min="9483" max="9486" width="3.6640625" customWidth="1"/>
    <col min="9487" max="9725" width="9.109375" customWidth="1"/>
    <col min="9729" max="9729" width="1.5546875" customWidth="1"/>
    <col min="9730" max="9730" width="8.33203125" customWidth="1"/>
    <col min="9731" max="9731" width="17.33203125" customWidth="1"/>
    <col min="9732" max="9732" width="19" customWidth="1"/>
    <col min="9733" max="9733" width="5.88671875" customWidth="1"/>
    <col min="9734" max="9734" width="5.6640625" customWidth="1"/>
    <col min="9735" max="9735" width="4.88671875" customWidth="1"/>
    <col min="9736" max="9736" width="5.5546875" customWidth="1"/>
    <col min="9737" max="9737" width="5.44140625" customWidth="1"/>
    <col min="9738" max="9738" width="5.109375" customWidth="1"/>
    <col min="9739" max="9742" width="3.6640625" customWidth="1"/>
    <col min="9743" max="9981" width="9.109375" customWidth="1"/>
    <col min="9985" max="9985" width="1.5546875" customWidth="1"/>
    <col min="9986" max="9986" width="8.33203125" customWidth="1"/>
    <col min="9987" max="9987" width="17.33203125" customWidth="1"/>
    <col min="9988" max="9988" width="19" customWidth="1"/>
    <col min="9989" max="9989" width="5.88671875" customWidth="1"/>
    <col min="9990" max="9990" width="5.6640625" customWidth="1"/>
    <col min="9991" max="9991" width="4.88671875" customWidth="1"/>
    <col min="9992" max="9992" width="5.5546875" customWidth="1"/>
    <col min="9993" max="9993" width="5.44140625" customWidth="1"/>
    <col min="9994" max="9994" width="5.109375" customWidth="1"/>
    <col min="9995" max="9998" width="3.6640625" customWidth="1"/>
    <col min="9999" max="10237" width="9.109375" customWidth="1"/>
    <col min="10241" max="10241" width="1.5546875" customWidth="1"/>
    <col min="10242" max="10242" width="8.33203125" customWidth="1"/>
    <col min="10243" max="10243" width="17.33203125" customWidth="1"/>
    <col min="10244" max="10244" width="19" customWidth="1"/>
    <col min="10245" max="10245" width="5.88671875" customWidth="1"/>
    <col min="10246" max="10246" width="5.6640625" customWidth="1"/>
    <col min="10247" max="10247" width="4.88671875" customWidth="1"/>
    <col min="10248" max="10248" width="5.5546875" customWidth="1"/>
    <col min="10249" max="10249" width="5.44140625" customWidth="1"/>
    <col min="10250" max="10250" width="5.109375" customWidth="1"/>
    <col min="10251" max="10254" width="3.6640625" customWidth="1"/>
    <col min="10255" max="10493" width="9.109375" customWidth="1"/>
    <col min="10497" max="10497" width="1.5546875" customWidth="1"/>
    <col min="10498" max="10498" width="8.33203125" customWidth="1"/>
    <col min="10499" max="10499" width="17.33203125" customWidth="1"/>
    <col min="10500" max="10500" width="19" customWidth="1"/>
    <col min="10501" max="10501" width="5.88671875" customWidth="1"/>
    <col min="10502" max="10502" width="5.6640625" customWidth="1"/>
    <col min="10503" max="10503" width="4.88671875" customWidth="1"/>
    <col min="10504" max="10504" width="5.5546875" customWidth="1"/>
    <col min="10505" max="10505" width="5.44140625" customWidth="1"/>
    <col min="10506" max="10506" width="5.109375" customWidth="1"/>
    <col min="10507" max="10510" width="3.6640625" customWidth="1"/>
    <col min="10511" max="10749" width="9.109375" customWidth="1"/>
    <col min="10753" max="10753" width="1.5546875" customWidth="1"/>
    <col min="10754" max="10754" width="8.33203125" customWidth="1"/>
    <col min="10755" max="10755" width="17.33203125" customWidth="1"/>
    <col min="10756" max="10756" width="19" customWidth="1"/>
    <col min="10757" max="10757" width="5.88671875" customWidth="1"/>
    <col min="10758" max="10758" width="5.6640625" customWidth="1"/>
    <col min="10759" max="10759" width="4.88671875" customWidth="1"/>
    <col min="10760" max="10760" width="5.5546875" customWidth="1"/>
    <col min="10761" max="10761" width="5.44140625" customWidth="1"/>
    <col min="10762" max="10762" width="5.109375" customWidth="1"/>
    <col min="10763" max="10766" width="3.6640625" customWidth="1"/>
    <col min="10767" max="11005" width="9.109375" customWidth="1"/>
    <col min="11009" max="11009" width="1.5546875" customWidth="1"/>
    <col min="11010" max="11010" width="8.33203125" customWidth="1"/>
    <col min="11011" max="11011" width="17.33203125" customWidth="1"/>
    <col min="11012" max="11012" width="19" customWidth="1"/>
    <col min="11013" max="11013" width="5.88671875" customWidth="1"/>
    <col min="11014" max="11014" width="5.6640625" customWidth="1"/>
    <col min="11015" max="11015" width="4.88671875" customWidth="1"/>
    <col min="11016" max="11016" width="5.5546875" customWidth="1"/>
    <col min="11017" max="11017" width="5.44140625" customWidth="1"/>
    <col min="11018" max="11018" width="5.109375" customWidth="1"/>
    <col min="11019" max="11022" width="3.6640625" customWidth="1"/>
    <col min="11023" max="11261" width="9.109375" customWidth="1"/>
    <col min="11265" max="11265" width="1.5546875" customWidth="1"/>
    <col min="11266" max="11266" width="8.33203125" customWidth="1"/>
    <col min="11267" max="11267" width="17.33203125" customWidth="1"/>
    <col min="11268" max="11268" width="19" customWidth="1"/>
    <col min="11269" max="11269" width="5.88671875" customWidth="1"/>
    <col min="11270" max="11270" width="5.6640625" customWidth="1"/>
    <col min="11271" max="11271" width="4.88671875" customWidth="1"/>
    <col min="11272" max="11272" width="5.5546875" customWidth="1"/>
    <col min="11273" max="11273" width="5.44140625" customWidth="1"/>
    <col min="11274" max="11274" width="5.109375" customWidth="1"/>
    <col min="11275" max="11278" width="3.6640625" customWidth="1"/>
    <col min="11279" max="11517" width="9.109375" customWidth="1"/>
    <col min="11521" max="11521" width="1.5546875" customWidth="1"/>
    <col min="11522" max="11522" width="8.33203125" customWidth="1"/>
    <col min="11523" max="11523" width="17.33203125" customWidth="1"/>
    <col min="11524" max="11524" width="19" customWidth="1"/>
    <col min="11525" max="11525" width="5.88671875" customWidth="1"/>
    <col min="11526" max="11526" width="5.6640625" customWidth="1"/>
    <col min="11527" max="11527" width="4.88671875" customWidth="1"/>
    <col min="11528" max="11528" width="5.5546875" customWidth="1"/>
    <col min="11529" max="11529" width="5.44140625" customWidth="1"/>
    <col min="11530" max="11530" width="5.109375" customWidth="1"/>
    <col min="11531" max="11534" width="3.6640625" customWidth="1"/>
    <col min="11535" max="11773" width="9.109375" customWidth="1"/>
    <col min="11777" max="11777" width="1.5546875" customWidth="1"/>
    <col min="11778" max="11778" width="8.33203125" customWidth="1"/>
    <col min="11779" max="11779" width="17.33203125" customWidth="1"/>
    <col min="11780" max="11780" width="19" customWidth="1"/>
    <col min="11781" max="11781" width="5.88671875" customWidth="1"/>
    <col min="11782" max="11782" width="5.6640625" customWidth="1"/>
    <col min="11783" max="11783" width="4.88671875" customWidth="1"/>
    <col min="11784" max="11784" width="5.5546875" customWidth="1"/>
    <col min="11785" max="11785" width="5.44140625" customWidth="1"/>
    <col min="11786" max="11786" width="5.109375" customWidth="1"/>
    <col min="11787" max="11790" width="3.6640625" customWidth="1"/>
    <col min="11791" max="12029" width="9.109375" customWidth="1"/>
    <col min="12033" max="12033" width="1.5546875" customWidth="1"/>
    <col min="12034" max="12034" width="8.33203125" customWidth="1"/>
    <col min="12035" max="12035" width="17.33203125" customWidth="1"/>
    <col min="12036" max="12036" width="19" customWidth="1"/>
    <col min="12037" max="12037" width="5.88671875" customWidth="1"/>
    <col min="12038" max="12038" width="5.6640625" customWidth="1"/>
    <col min="12039" max="12039" width="4.88671875" customWidth="1"/>
    <col min="12040" max="12040" width="5.5546875" customWidth="1"/>
    <col min="12041" max="12041" width="5.44140625" customWidth="1"/>
    <col min="12042" max="12042" width="5.109375" customWidth="1"/>
    <col min="12043" max="12046" width="3.6640625" customWidth="1"/>
    <col min="12047" max="12285" width="9.109375" customWidth="1"/>
    <col min="12289" max="12289" width="1.5546875" customWidth="1"/>
    <col min="12290" max="12290" width="8.33203125" customWidth="1"/>
    <col min="12291" max="12291" width="17.33203125" customWidth="1"/>
    <col min="12292" max="12292" width="19" customWidth="1"/>
    <col min="12293" max="12293" width="5.88671875" customWidth="1"/>
    <col min="12294" max="12294" width="5.6640625" customWidth="1"/>
    <col min="12295" max="12295" width="4.88671875" customWidth="1"/>
    <col min="12296" max="12296" width="5.5546875" customWidth="1"/>
    <col min="12297" max="12297" width="5.44140625" customWidth="1"/>
    <col min="12298" max="12298" width="5.109375" customWidth="1"/>
    <col min="12299" max="12302" width="3.6640625" customWidth="1"/>
    <col min="12303" max="12541" width="9.109375" customWidth="1"/>
    <col min="12545" max="12545" width="1.5546875" customWidth="1"/>
    <col min="12546" max="12546" width="8.33203125" customWidth="1"/>
    <col min="12547" max="12547" width="17.33203125" customWidth="1"/>
    <col min="12548" max="12548" width="19" customWidth="1"/>
    <col min="12549" max="12549" width="5.88671875" customWidth="1"/>
    <col min="12550" max="12550" width="5.6640625" customWidth="1"/>
    <col min="12551" max="12551" width="4.88671875" customWidth="1"/>
    <col min="12552" max="12552" width="5.5546875" customWidth="1"/>
    <col min="12553" max="12553" width="5.44140625" customWidth="1"/>
    <col min="12554" max="12554" width="5.109375" customWidth="1"/>
    <col min="12555" max="12558" width="3.6640625" customWidth="1"/>
    <col min="12559" max="12797" width="9.109375" customWidth="1"/>
    <col min="12801" max="12801" width="1.5546875" customWidth="1"/>
    <col min="12802" max="12802" width="8.33203125" customWidth="1"/>
    <col min="12803" max="12803" width="17.33203125" customWidth="1"/>
    <col min="12804" max="12804" width="19" customWidth="1"/>
    <col min="12805" max="12805" width="5.88671875" customWidth="1"/>
    <col min="12806" max="12806" width="5.6640625" customWidth="1"/>
    <col min="12807" max="12807" width="4.88671875" customWidth="1"/>
    <col min="12808" max="12808" width="5.5546875" customWidth="1"/>
    <col min="12809" max="12809" width="5.44140625" customWidth="1"/>
    <col min="12810" max="12810" width="5.109375" customWidth="1"/>
    <col min="12811" max="12814" width="3.6640625" customWidth="1"/>
    <col min="12815" max="13053" width="9.109375" customWidth="1"/>
    <col min="13057" max="13057" width="1.5546875" customWidth="1"/>
    <col min="13058" max="13058" width="8.33203125" customWidth="1"/>
    <col min="13059" max="13059" width="17.33203125" customWidth="1"/>
    <col min="13060" max="13060" width="19" customWidth="1"/>
    <col min="13061" max="13061" width="5.88671875" customWidth="1"/>
    <col min="13062" max="13062" width="5.6640625" customWidth="1"/>
    <col min="13063" max="13063" width="4.88671875" customWidth="1"/>
    <col min="13064" max="13064" width="5.5546875" customWidth="1"/>
    <col min="13065" max="13065" width="5.44140625" customWidth="1"/>
    <col min="13066" max="13066" width="5.109375" customWidth="1"/>
    <col min="13067" max="13070" width="3.6640625" customWidth="1"/>
    <col min="13071" max="13309" width="9.109375" customWidth="1"/>
    <col min="13313" max="13313" width="1.5546875" customWidth="1"/>
    <col min="13314" max="13314" width="8.33203125" customWidth="1"/>
    <col min="13315" max="13315" width="17.33203125" customWidth="1"/>
    <col min="13316" max="13316" width="19" customWidth="1"/>
    <col min="13317" max="13317" width="5.88671875" customWidth="1"/>
    <col min="13318" max="13318" width="5.6640625" customWidth="1"/>
    <col min="13319" max="13319" width="4.88671875" customWidth="1"/>
    <col min="13320" max="13320" width="5.5546875" customWidth="1"/>
    <col min="13321" max="13321" width="5.44140625" customWidth="1"/>
    <col min="13322" max="13322" width="5.109375" customWidth="1"/>
    <col min="13323" max="13326" width="3.6640625" customWidth="1"/>
    <col min="13327" max="13565" width="9.109375" customWidth="1"/>
    <col min="13569" max="13569" width="1.5546875" customWidth="1"/>
    <col min="13570" max="13570" width="8.33203125" customWidth="1"/>
    <col min="13571" max="13571" width="17.33203125" customWidth="1"/>
    <col min="13572" max="13572" width="19" customWidth="1"/>
    <col min="13573" max="13573" width="5.88671875" customWidth="1"/>
    <col min="13574" max="13574" width="5.6640625" customWidth="1"/>
    <col min="13575" max="13575" width="4.88671875" customWidth="1"/>
    <col min="13576" max="13576" width="5.5546875" customWidth="1"/>
    <col min="13577" max="13577" width="5.44140625" customWidth="1"/>
    <col min="13578" max="13578" width="5.109375" customWidth="1"/>
    <col min="13579" max="13582" width="3.6640625" customWidth="1"/>
    <col min="13583" max="13821" width="9.109375" customWidth="1"/>
    <col min="13825" max="13825" width="1.5546875" customWidth="1"/>
    <col min="13826" max="13826" width="8.33203125" customWidth="1"/>
    <col min="13827" max="13827" width="17.33203125" customWidth="1"/>
    <col min="13828" max="13828" width="19" customWidth="1"/>
    <col min="13829" max="13829" width="5.88671875" customWidth="1"/>
    <col min="13830" max="13830" width="5.6640625" customWidth="1"/>
    <col min="13831" max="13831" width="4.88671875" customWidth="1"/>
    <col min="13832" max="13832" width="5.5546875" customWidth="1"/>
    <col min="13833" max="13833" width="5.44140625" customWidth="1"/>
    <col min="13834" max="13834" width="5.109375" customWidth="1"/>
    <col min="13835" max="13838" width="3.6640625" customWidth="1"/>
    <col min="13839" max="14077" width="9.109375" customWidth="1"/>
    <col min="14081" max="14081" width="1.5546875" customWidth="1"/>
    <col min="14082" max="14082" width="8.33203125" customWidth="1"/>
    <col min="14083" max="14083" width="17.33203125" customWidth="1"/>
    <col min="14084" max="14084" width="19" customWidth="1"/>
    <col min="14085" max="14085" width="5.88671875" customWidth="1"/>
    <col min="14086" max="14086" width="5.6640625" customWidth="1"/>
    <col min="14087" max="14087" width="4.88671875" customWidth="1"/>
    <col min="14088" max="14088" width="5.5546875" customWidth="1"/>
    <col min="14089" max="14089" width="5.44140625" customWidth="1"/>
    <col min="14090" max="14090" width="5.109375" customWidth="1"/>
    <col min="14091" max="14094" width="3.6640625" customWidth="1"/>
    <col min="14095" max="14333" width="9.109375" customWidth="1"/>
    <col min="14337" max="14337" width="1.5546875" customWidth="1"/>
    <col min="14338" max="14338" width="8.33203125" customWidth="1"/>
    <col min="14339" max="14339" width="17.33203125" customWidth="1"/>
    <col min="14340" max="14340" width="19" customWidth="1"/>
    <col min="14341" max="14341" width="5.88671875" customWidth="1"/>
    <col min="14342" max="14342" width="5.6640625" customWidth="1"/>
    <col min="14343" max="14343" width="4.88671875" customWidth="1"/>
    <col min="14344" max="14344" width="5.5546875" customWidth="1"/>
    <col min="14345" max="14345" width="5.44140625" customWidth="1"/>
    <col min="14346" max="14346" width="5.109375" customWidth="1"/>
    <col min="14347" max="14350" width="3.6640625" customWidth="1"/>
    <col min="14351" max="14589" width="9.109375" customWidth="1"/>
    <col min="14593" max="14593" width="1.5546875" customWidth="1"/>
    <col min="14594" max="14594" width="8.33203125" customWidth="1"/>
    <col min="14595" max="14595" width="17.33203125" customWidth="1"/>
    <col min="14596" max="14596" width="19" customWidth="1"/>
    <col min="14597" max="14597" width="5.88671875" customWidth="1"/>
    <col min="14598" max="14598" width="5.6640625" customWidth="1"/>
    <col min="14599" max="14599" width="4.88671875" customWidth="1"/>
    <col min="14600" max="14600" width="5.5546875" customWidth="1"/>
    <col min="14601" max="14601" width="5.44140625" customWidth="1"/>
    <col min="14602" max="14602" width="5.109375" customWidth="1"/>
    <col min="14603" max="14606" width="3.6640625" customWidth="1"/>
    <col min="14607" max="14845" width="9.109375" customWidth="1"/>
    <col min="14849" max="14849" width="1.5546875" customWidth="1"/>
    <col min="14850" max="14850" width="8.33203125" customWidth="1"/>
    <col min="14851" max="14851" width="17.33203125" customWidth="1"/>
    <col min="14852" max="14852" width="19" customWidth="1"/>
    <col min="14853" max="14853" width="5.88671875" customWidth="1"/>
    <col min="14854" max="14854" width="5.6640625" customWidth="1"/>
    <col min="14855" max="14855" width="4.88671875" customWidth="1"/>
    <col min="14856" max="14856" width="5.5546875" customWidth="1"/>
    <col min="14857" max="14857" width="5.44140625" customWidth="1"/>
    <col min="14858" max="14858" width="5.109375" customWidth="1"/>
    <col min="14859" max="14862" width="3.6640625" customWidth="1"/>
    <col min="14863" max="15101" width="9.109375" customWidth="1"/>
    <col min="15105" max="15105" width="1.5546875" customWidth="1"/>
    <col min="15106" max="15106" width="8.33203125" customWidth="1"/>
    <col min="15107" max="15107" width="17.33203125" customWidth="1"/>
    <col min="15108" max="15108" width="19" customWidth="1"/>
    <col min="15109" max="15109" width="5.88671875" customWidth="1"/>
    <col min="15110" max="15110" width="5.6640625" customWidth="1"/>
    <col min="15111" max="15111" width="4.88671875" customWidth="1"/>
    <col min="15112" max="15112" width="5.5546875" customWidth="1"/>
    <col min="15113" max="15113" width="5.44140625" customWidth="1"/>
    <col min="15114" max="15114" width="5.109375" customWidth="1"/>
    <col min="15115" max="15118" width="3.6640625" customWidth="1"/>
    <col min="15119" max="15357" width="9.109375" customWidth="1"/>
    <col min="15361" max="15361" width="1.5546875" customWidth="1"/>
    <col min="15362" max="15362" width="8.33203125" customWidth="1"/>
    <col min="15363" max="15363" width="17.33203125" customWidth="1"/>
    <col min="15364" max="15364" width="19" customWidth="1"/>
    <col min="15365" max="15365" width="5.88671875" customWidth="1"/>
    <col min="15366" max="15366" width="5.6640625" customWidth="1"/>
    <col min="15367" max="15367" width="4.88671875" customWidth="1"/>
    <col min="15368" max="15368" width="5.5546875" customWidth="1"/>
    <col min="15369" max="15369" width="5.44140625" customWidth="1"/>
    <col min="15370" max="15370" width="5.109375" customWidth="1"/>
    <col min="15371" max="15374" width="3.6640625" customWidth="1"/>
    <col min="15375" max="15613" width="9.109375" customWidth="1"/>
    <col min="15617" max="15617" width="1.5546875" customWidth="1"/>
    <col min="15618" max="15618" width="8.33203125" customWidth="1"/>
    <col min="15619" max="15619" width="17.33203125" customWidth="1"/>
    <col min="15620" max="15620" width="19" customWidth="1"/>
    <col min="15621" max="15621" width="5.88671875" customWidth="1"/>
    <col min="15622" max="15622" width="5.6640625" customWidth="1"/>
    <col min="15623" max="15623" width="4.88671875" customWidth="1"/>
    <col min="15624" max="15624" width="5.5546875" customWidth="1"/>
    <col min="15625" max="15625" width="5.44140625" customWidth="1"/>
    <col min="15626" max="15626" width="5.109375" customWidth="1"/>
    <col min="15627" max="15630" width="3.6640625" customWidth="1"/>
    <col min="15631" max="15869" width="9.109375" customWidth="1"/>
    <col min="15873" max="15873" width="1.5546875" customWidth="1"/>
    <col min="15874" max="15874" width="8.33203125" customWidth="1"/>
    <col min="15875" max="15875" width="17.33203125" customWidth="1"/>
    <col min="15876" max="15876" width="19" customWidth="1"/>
    <col min="15877" max="15877" width="5.88671875" customWidth="1"/>
    <col min="15878" max="15878" width="5.6640625" customWidth="1"/>
    <col min="15879" max="15879" width="4.88671875" customWidth="1"/>
    <col min="15880" max="15880" width="5.5546875" customWidth="1"/>
    <col min="15881" max="15881" width="5.44140625" customWidth="1"/>
    <col min="15882" max="15882" width="5.109375" customWidth="1"/>
    <col min="15883" max="15886" width="3.6640625" customWidth="1"/>
    <col min="15887" max="16125" width="9.109375" customWidth="1"/>
    <col min="16129" max="16129" width="1.5546875" customWidth="1"/>
    <col min="16130" max="16130" width="8.33203125" customWidth="1"/>
    <col min="16131" max="16131" width="17.33203125" customWidth="1"/>
    <col min="16132" max="16132" width="19" customWidth="1"/>
    <col min="16133" max="16133" width="5.88671875" customWidth="1"/>
    <col min="16134" max="16134" width="5.6640625" customWidth="1"/>
    <col min="16135" max="16135" width="4.88671875" customWidth="1"/>
    <col min="16136" max="16136" width="5.5546875" customWidth="1"/>
    <col min="16137" max="16137" width="5.44140625" customWidth="1"/>
    <col min="16138" max="16138" width="5.109375" customWidth="1"/>
    <col min="16139" max="16142" width="3.6640625" customWidth="1"/>
    <col min="16143" max="16381" width="9.109375" customWidth="1"/>
  </cols>
  <sheetData>
    <row r="1" spans="2:20" ht="6.75" customHeight="1"/>
    <row r="2" spans="2:20">
      <c r="B2" s="49"/>
      <c r="C2" s="50"/>
      <c r="D2" s="50"/>
      <c r="E2" s="50"/>
      <c r="F2" s="51"/>
      <c r="G2" s="52" t="s">
        <v>0</v>
      </c>
      <c r="H2" s="53"/>
      <c r="I2" s="167" t="s">
        <v>40</v>
      </c>
      <c r="J2" s="168"/>
      <c r="K2" s="168"/>
      <c r="L2" s="168"/>
      <c r="M2" s="168"/>
      <c r="N2" s="169"/>
    </row>
    <row r="3" spans="2:20">
      <c r="B3" s="54"/>
      <c r="C3" s="10" t="s">
        <v>2</v>
      </c>
      <c r="D3" s="10"/>
      <c r="F3" s="5"/>
      <c r="G3" s="52" t="s">
        <v>3</v>
      </c>
      <c r="H3" s="55"/>
      <c r="I3" s="167" t="s">
        <v>4</v>
      </c>
      <c r="J3" s="168"/>
      <c r="K3" s="168"/>
      <c r="L3" s="168"/>
      <c r="M3" s="168"/>
      <c r="N3" s="169"/>
    </row>
    <row r="4" spans="2:20" ht="15.6">
      <c r="B4" s="54"/>
      <c r="C4" s="56" t="s">
        <v>34</v>
      </c>
      <c r="D4" s="56"/>
      <c r="F4" s="5"/>
      <c r="G4" s="52" t="s">
        <v>5</v>
      </c>
      <c r="H4" s="55"/>
      <c r="I4" s="167" t="s">
        <v>6</v>
      </c>
      <c r="J4" s="168"/>
      <c r="K4" s="168"/>
      <c r="L4" s="168"/>
      <c r="M4" s="168"/>
      <c r="N4" s="169"/>
    </row>
    <row r="5" spans="2:20" ht="15.6">
      <c r="B5" s="54"/>
      <c r="C5" t="s">
        <v>35</v>
      </c>
      <c r="D5" s="56"/>
      <c r="F5" s="5"/>
      <c r="G5" s="52" t="s">
        <v>36</v>
      </c>
      <c r="H5" s="55"/>
      <c r="I5" s="168">
        <v>44695</v>
      </c>
      <c r="J5" s="168"/>
      <c r="K5" s="168"/>
      <c r="L5" s="168"/>
      <c r="M5" s="168"/>
      <c r="N5" s="169"/>
      <c r="R5" s="57"/>
      <c r="S5" s="57"/>
      <c r="T5" s="57"/>
    </row>
    <row r="6" spans="2:20" ht="15" thickBot="1">
      <c r="B6" s="54"/>
      <c r="N6" s="58"/>
      <c r="R6" s="57"/>
      <c r="S6" s="57"/>
      <c r="T6" s="57"/>
    </row>
    <row r="7" spans="2:20">
      <c r="B7" s="59" t="s">
        <v>10</v>
      </c>
      <c r="C7" s="170" t="s">
        <v>58</v>
      </c>
      <c r="D7" s="170"/>
      <c r="E7" s="60"/>
      <c r="F7" s="61" t="s">
        <v>11</v>
      </c>
      <c r="G7" s="170" t="s">
        <v>180</v>
      </c>
      <c r="H7" s="170"/>
      <c r="I7" s="170"/>
      <c r="J7" s="170"/>
      <c r="K7" s="170"/>
      <c r="L7" s="170"/>
      <c r="M7" s="170"/>
      <c r="N7" s="171"/>
    </row>
    <row r="8" spans="2:20">
      <c r="B8" s="62" t="s">
        <v>12</v>
      </c>
      <c r="C8" s="159" t="s">
        <v>201</v>
      </c>
      <c r="D8" s="159"/>
      <c r="E8" s="63"/>
      <c r="F8" s="64" t="s">
        <v>13</v>
      </c>
      <c r="G8" s="159" t="s">
        <v>223</v>
      </c>
      <c r="H8" s="159"/>
      <c r="I8" s="159"/>
      <c r="J8" s="159"/>
      <c r="K8" s="159"/>
      <c r="L8" s="159"/>
      <c r="M8" s="159"/>
      <c r="N8" s="160"/>
    </row>
    <row r="9" spans="2:20">
      <c r="B9" s="62" t="s">
        <v>14</v>
      </c>
      <c r="C9" s="159" t="s">
        <v>200</v>
      </c>
      <c r="D9" s="159"/>
      <c r="E9" s="63"/>
      <c r="F9" s="64" t="s">
        <v>15</v>
      </c>
      <c r="G9" s="159" t="s">
        <v>146</v>
      </c>
      <c r="H9" s="159"/>
      <c r="I9" s="159"/>
      <c r="J9" s="159"/>
      <c r="K9" s="159"/>
      <c r="L9" s="159"/>
      <c r="M9" s="159"/>
      <c r="N9" s="160"/>
    </row>
    <row r="10" spans="2:20">
      <c r="B10" s="164" t="s">
        <v>37</v>
      </c>
      <c r="C10" s="165"/>
      <c r="D10" s="165"/>
      <c r="E10" s="65"/>
      <c r="F10" s="165" t="s">
        <v>37</v>
      </c>
      <c r="G10" s="165"/>
      <c r="H10" s="165"/>
      <c r="I10" s="165"/>
      <c r="J10" s="165"/>
      <c r="K10" s="165"/>
      <c r="L10" s="165"/>
      <c r="M10" s="165"/>
      <c r="N10" s="166"/>
    </row>
    <row r="11" spans="2:20">
      <c r="B11" s="66" t="s">
        <v>38</v>
      </c>
      <c r="C11" s="159" t="s">
        <v>201</v>
      </c>
      <c r="D11" s="159"/>
      <c r="E11" s="63"/>
      <c r="F11" s="67" t="s">
        <v>38</v>
      </c>
      <c r="G11" s="159" t="s">
        <v>223</v>
      </c>
      <c r="H11" s="159"/>
      <c r="I11" s="159"/>
      <c r="J11" s="159"/>
      <c r="K11" s="159"/>
      <c r="L11" s="159"/>
      <c r="M11" s="159"/>
      <c r="N11" s="160"/>
    </row>
    <row r="12" spans="2:20" ht="15" thickBot="1">
      <c r="B12" s="68" t="s">
        <v>38</v>
      </c>
      <c r="C12" s="161" t="s">
        <v>200</v>
      </c>
      <c r="D12" s="161"/>
      <c r="E12" s="69"/>
      <c r="F12" s="70" t="s">
        <v>38</v>
      </c>
      <c r="G12" s="161" t="s">
        <v>146</v>
      </c>
      <c r="H12" s="161"/>
      <c r="I12" s="161"/>
      <c r="J12" s="161"/>
      <c r="K12" s="161"/>
      <c r="L12" s="161"/>
      <c r="M12" s="161"/>
      <c r="N12" s="162"/>
    </row>
    <row r="13" spans="2:20">
      <c r="B13" s="54"/>
      <c r="N13" s="58"/>
    </row>
    <row r="14" spans="2:20" ht="15" thickBot="1">
      <c r="B14" s="71" t="s">
        <v>18</v>
      </c>
      <c r="F14" s="72">
        <v>1</v>
      </c>
      <c r="G14" s="72">
        <v>2</v>
      </c>
      <c r="H14" s="72">
        <v>3</v>
      </c>
      <c r="I14" s="72">
        <v>4</v>
      </c>
      <c r="J14" s="72">
        <v>5</v>
      </c>
      <c r="K14" s="163" t="s">
        <v>19</v>
      </c>
      <c r="L14" s="163"/>
      <c r="M14" s="72" t="s">
        <v>20</v>
      </c>
      <c r="N14" s="74" t="s">
        <v>21</v>
      </c>
    </row>
    <row r="15" spans="2:20">
      <c r="B15" s="75" t="s">
        <v>22</v>
      </c>
      <c r="C15" s="157" t="str">
        <f>IF(C8&gt;"",C8&amp;" - "&amp;G8,"")</f>
        <v>Miska Ojanen - Topias Visti</v>
      </c>
      <c r="D15" s="157"/>
      <c r="E15" s="76"/>
      <c r="F15" s="77">
        <v>-9</v>
      </c>
      <c r="G15" s="77">
        <v>-12</v>
      </c>
      <c r="H15" s="77">
        <v>-8</v>
      </c>
      <c r="I15" s="77"/>
      <c r="J15" s="78"/>
      <c r="K15" s="79">
        <f>IF(ISBLANK(F15),"",COUNTIF(F15:J15,"&gt;=0"))</f>
        <v>0</v>
      </c>
      <c r="L15" s="80">
        <f>IF(ISBLANK(F15),"",IF(LEFT(F15)="-",1,0)+IF(LEFT(G15)="-",1,0)+IF(LEFT(H15)="-",1,0)+IF(LEFT(I15)="-",1,0)+IF(LEFT(J15)="-",1,0))</f>
        <v>3</v>
      </c>
      <c r="M15" s="81" t="str">
        <f t="shared" ref="M15:N19" si="0">IF(K15=3,1,"")</f>
        <v/>
      </c>
      <c r="N15" s="82">
        <f t="shared" si="0"/>
        <v>1</v>
      </c>
    </row>
    <row r="16" spans="2:20">
      <c r="B16" s="75" t="s">
        <v>23</v>
      </c>
      <c r="C16" s="157" t="str">
        <f>IF(C9&gt;"",C9&amp;" - "&amp;G9,"")</f>
        <v>Iiro Hyttinen - Jimi Koivumäki</v>
      </c>
      <c r="D16" s="157"/>
      <c r="E16" s="76"/>
      <c r="F16" s="77">
        <v>0</v>
      </c>
      <c r="G16" s="77">
        <v>0</v>
      </c>
      <c r="H16" s="77">
        <v>-3</v>
      </c>
      <c r="I16" s="77"/>
      <c r="J16" s="83"/>
      <c r="K16" s="67">
        <v>0</v>
      </c>
      <c r="L16" s="84">
        <v>3</v>
      </c>
      <c r="M16" s="85" t="str">
        <f t="shared" si="0"/>
        <v/>
      </c>
      <c r="N16" s="86">
        <f t="shared" si="0"/>
        <v>1</v>
      </c>
    </row>
    <row r="17" spans="2:14">
      <c r="B17" s="87" t="s">
        <v>39</v>
      </c>
      <c r="C17" s="88" t="str">
        <f>IF(C11&gt;"",C11&amp;" / "&amp;C12,"")</f>
        <v>Miska Ojanen / Iiro Hyttinen</v>
      </c>
      <c r="D17" s="88" t="str">
        <f>IF(G11&gt;"",G11&amp;" / "&amp;G12,"")</f>
        <v>Topias Visti / Jimi Koivumäki</v>
      </c>
      <c r="E17" s="89"/>
      <c r="F17" s="77">
        <v>-5</v>
      </c>
      <c r="G17" s="77">
        <v>-3</v>
      </c>
      <c r="H17" s="77">
        <v>-1</v>
      </c>
      <c r="I17" s="77"/>
      <c r="J17" s="83"/>
      <c r="K17" s="67">
        <f>IF(ISBLANK(F17),"",COUNTIF(F17:J17,"&gt;=0"))</f>
        <v>0</v>
      </c>
      <c r="L17" s="84">
        <f>IF(ISBLANK(F17),"",IF(LEFT(F17)="-",1,0)+IF(LEFT(G17)="-",1,0)+IF(LEFT(H17)="-",1,0)+IF(LEFT(I17)="-",1,0)+IF(LEFT(J17)="-",1,0))</f>
        <v>3</v>
      </c>
      <c r="M17" s="85" t="str">
        <f t="shared" si="0"/>
        <v/>
      </c>
      <c r="N17" s="86">
        <f t="shared" si="0"/>
        <v>1</v>
      </c>
    </row>
    <row r="18" spans="2:14">
      <c r="B18" s="75" t="s">
        <v>25</v>
      </c>
      <c r="C18" s="157" t="str">
        <f>IF(C8&gt;"",C8&amp;" - "&amp;G9,"")</f>
        <v>Miska Ojanen - Jimi Koivumäki</v>
      </c>
      <c r="D18" s="157"/>
      <c r="E18" s="76"/>
      <c r="F18" s="77"/>
      <c r="G18" s="77"/>
      <c r="H18" s="77"/>
      <c r="I18" s="77"/>
      <c r="J18" s="83"/>
      <c r="K18" s="67" t="str">
        <f>IF(ISBLANK(F18),"",COUNTIF(F18:J18,"&gt;=0"))</f>
        <v/>
      </c>
      <c r="L18" s="84" t="str">
        <f>IF(ISBLANK(F18),"",IF(LEFT(F18)="-",1,0)+IF(LEFT(G18)="-",1,0)+IF(LEFT(H18)="-",1,0)+IF(LEFT(I18)="-",1,0)+IF(LEFT(J18)="-",1,0))</f>
        <v/>
      </c>
      <c r="M18" s="85" t="str">
        <f t="shared" si="0"/>
        <v/>
      </c>
      <c r="N18" s="86" t="str">
        <f t="shared" si="0"/>
        <v/>
      </c>
    </row>
    <row r="19" spans="2:14" ht="15" thickBot="1">
      <c r="B19" s="75" t="s">
        <v>26</v>
      </c>
      <c r="C19" s="157" t="str">
        <f>IF(C9&gt;"",C9&amp;" - "&amp;G8,"")</f>
        <v>Iiro Hyttinen - Topias Visti</v>
      </c>
      <c r="D19" s="157"/>
      <c r="E19" s="76"/>
      <c r="F19" s="77"/>
      <c r="G19" s="77"/>
      <c r="H19" s="77"/>
      <c r="I19" s="77"/>
      <c r="J19" s="83"/>
      <c r="K19" s="70" t="str">
        <f>IF(ISBLANK(F19),"",COUNTIF(F19:J19,"&gt;=0"))</f>
        <v/>
      </c>
      <c r="L19" s="90" t="str">
        <f>IF(ISBLANK(F19),"",IF(LEFT(F19)="-",1,0)+IF(LEFT(G19)="-",1,0)+IF(LEFT(H19)="-",1,0)+IF(LEFT(I19)="-",1,0)+IF(LEFT(J19)="-",1,0))</f>
        <v/>
      </c>
      <c r="M19" s="91" t="str">
        <f t="shared" si="0"/>
        <v/>
      </c>
      <c r="N19" s="92" t="str">
        <f t="shared" si="0"/>
        <v/>
      </c>
    </row>
    <row r="20" spans="2:14" ht="18.600000000000001" thickBot="1">
      <c r="B20" s="54"/>
      <c r="F20" s="93"/>
      <c r="G20" s="93"/>
      <c r="H20" s="93"/>
      <c r="I20" s="158" t="s">
        <v>27</v>
      </c>
      <c r="J20" s="158"/>
      <c r="K20" s="94">
        <f>COUNTIF(K15:K19,"=3")</f>
        <v>0</v>
      </c>
      <c r="L20" s="95">
        <f>COUNTIF(L15:L19,"=3")</f>
        <v>3</v>
      </c>
      <c r="M20" s="96">
        <f>SUM(M15:M19)</f>
        <v>0</v>
      </c>
      <c r="N20" s="97">
        <f>SUM(N15:N19)</f>
        <v>3</v>
      </c>
    </row>
    <row r="21" spans="2:14">
      <c r="B21" s="98" t="s">
        <v>28</v>
      </c>
      <c r="N21" s="58"/>
    </row>
    <row r="22" spans="2:14">
      <c r="B22" s="99" t="s">
        <v>29</v>
      </c>
      <c r="D22" s="100" t="s">
        <v>30</v>
      </c>
      <c r="F22" s="100" t="s">
        <v>31</v>
      </c>
      <c r="G22" s="100"/>
      <c r="H22" s="101"/>
      <c r="J22" s="151" t="s">
        <v>32</v>
      </c>
      <c r="K22" s="151"/>
      <c r="L22" s="151"/>
      <c r="M22" s="151"/>
      <c r="N22" s="152"/>
    </row>
    <row r="23" spans="2:14" ht="21.6" thickBot="1">
      <c r="B23" s="153"/>
      <c r="C23" s="154"/>
      <c r="D23" s="154"/>
      <c r="E23" s="93"/>
      <c r="F23" s="154"/>
      <c r="G23" s="154"/>
      <c r="H23" s="154"/>
      <c r="I23" s="154"/>
      <c r="J23" s="155" t="str">
        <f>IF(M20=3,C7,IF(N20=3,G7,""))</f>
        <v>TIP-70 1</v>
      </c>
      <c r="K23" s="155"/>
      <c r="L23" s="155"/>
      <c r="M23" s="155"/>
      <c r="N23" s="156"/>
    </row>
    <row r="24" spans="2:14" ht="6" customHeight="1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</row>
    <row r="25" spans="2:14" ht="8.25" customHeight="1"/>
    <row r="30" spans="2:14">
      <c r="B30" s="49"/>
      <c r="C30" s="50"/>
      <c r="D30" s="50"/>
      <c r="E30" s="50"/>
      <c r="F30" s="51"/>
      <c r="G30" s="52" t="s">
        <v>0</v>
      </c>
      <c r="H30" s="53"/>
      <c r="I30" s="167" t="s">
        <v>40</v>
      </c>
      <c r="J30" s="168"/>
      <c r="K30" s="168"/>
      <c r="L30" s="168"/>
      <c r="M30" s="168"/>
      <c r="N30" s="169"/>
    </row>
    <row r="31" spans="2:14">
      <c r="B31" s="54"/>
      <c r="C31" s="10" t="s">
        <v>2</v>
      </c>
      <c r="D31" s="10"/>
      <c r="F31" s="5"/>
      <c r="G31" s="52" t="s">
        <v>3</v>
      </c>
      <c r="H31" s="55"/>
      <c r="I31" s="167" t="s">
        <v>4</v>
      </c>
      <c r="J31" s="168"/>
      <c r="K31" s="168"/>
      <c r="L31" s="168"/>
      <c r="M31" s="168"/>
      <c r="N31" s="169"/>
    </row>
    <row r="32" spans="2:14" ht="15.6">
      <c r="B32" s="54"/>
      <c r="C32" s="56" t="s">
        <v>34</v>
      </c>
      <c r="D32" s="56"/>
      <c r="F32" s="5"/>
      <c r="G32" s="52" t="s">
        <v>5</v>
      </c>
      <c r="H32" s="55"/>
      <c r="I32" s="167" t="s">
        <v>6</v>
      </c>
      <c r="J32" s="168"/>
      <c r="K32" s="168"/>
      <c r="L32" s="168"/>
      <c r="M32" s="168"/>
      <c r="N32" s="169"/>
    </row>
    <row r="33" spans="2:14" ht="15.6">
      <c r="B33" s="54"/>
      <c r="C33" t="s">
        <v>35</v>
      </c>
      <c r="D33" s="56"/>
      <c r="F33" s="5"/>
      <c r="G33" s="52" t="s">
        <v>36</v>
      </c>
      <c r="H33" s="55"/>
      <c r="I33" s="168">
        <v>44695</v>
      </c>
      <c r="J33" s="168"/>
      <c r="K33" s="168"/>
      <c r="L33" s="168"/>
      <c r="M33" s="168"/>
      <c r="N33" s="169"/>
    </row>
    <row r="34" spans="2:14" ht="15" thickBot="1">
      <c r="B34" s="54"/>
      <c r="N34" s="58"/>
    </row>
    <row r="35" spans="2:14">
      <c r="B35" s="59" t="s">
        <v>10</v>
      </c>
      <c r="C35" s="170" t="s">
        <v>162</v>
      </c>
      <c r="D35" s="170"/>
      <c r="E35" s="60"/>
      <c r="F35" s="61" t="s">
        <v>11</v>
      </c>
      <c r="G35" s="170" t="s">
        <v>76</v>
      </c>
      <c r="H35" s="170"/>
      <c r="I35" s="170"/>
      <c r="J35" s="170"/>
      <c r="K35" s="170"/>
      <c r="L35" s="170"/>
      <c r="M35" s="170"/>
      <c r="N35" s="171"/>
    </row>
    <row r="36" spans="2:14">
      <c r="B36" s="62" t="s">
        <v>12</v>
      </c>
      <c r="C36" s="159" t="s">
        <v>135</v>
      </c>
      <c r="D36" s="159"/>
      <c r="E36" s="63"/>
      <c r="F36" s="64" t="s">
        <v>13</v>
      </c>
      <c r="G36" s="159" t="s">
        <v>220</v>
      </c>
      <c r="H36" s="159"/>
      <c r="I36" s="159"/>
      <c r="J36" s="159"/>
      <c r="K36" s="159"/>
      <c r="L36" s="159"/>
      <c r="M36" s="159"/>
      <c r="N36" s="160"/>
    </row>
    <row r="37" spans="2:14">
      <c r="B37" s="62" t="s">
        <v>14</v>
      </c>
      <c r="C37" s="159" t="s">
        <v>169</v>
      </c>
      <c r="D37" s="159"/>
      <c r="E37" s="63"/>
      <c r="F37" s="64" t="s">
        <v>15</v>
      </c>
      <c r="G37" s="159" t="s">
        <v>221</v>
      </c>
      <c r="H37" s="159"/>
      <c r="I37" s="159"/>
      <c r="J37" s="159"/>
      <c r="K37" s="159"/>
      <c r="L37" s="159"/>
      <c r="M37" s="159"/>
      <c r="N37" s="160"/>
    </row>
    <row r="38" spans="2:14">
      <c r="B38" s="164" t="s">
        <v>37</v>
      </c>
      <c r="C38" s="165"/>
      <c r="D38" s="165"/>
      <c r="E38" s="65"/>
      <c r="F38" s="165" t="s">
        <v>37</v>
      </c>
      <c r="G38" s="165"/>
      <c r="H38" s="165"/>
      <c r="I38" s="165"/>
      <c r="J38" s="165"/>
      <c r="K38" s="165"/>
      <c r="L38" s="165"/>
      <c r="M38" s="165"/>
      <c r="N38" s="166"/>
    </row>
    <row r="39" spans="2:14">
      <c r="B39" s="66" t="s">
        <v>38</v>
      </c>
      <c r="C39" s="159" t="s">
        <v>135</v>
      </c>
      <c r="D39" s="159"/>
      <c r="E39" s="63"/>
      <c r="F39" s="67" t="s">
        <v>38</v>
      </c>
      <c r="G39" s="159" t="s">
        <v>220</v>
      </c>
      <c r="H39" s="159"/>
      <c r="I39" s="159"/>
      <c r="J39" s="159"/>
      <c r="K39" s="159"/>
      <c r="L39" s="159"/>
      <c r="M39" s="159"/>
      <c r="N39" s="160"/>
    </row>
    <row r="40" spans="2:14" ht="15" thickBot="1">
      <c r="B40" s="68" t="s">
        <v>38</v>
      </c>
      <c r="C40" s="161" t="s">
        <v>169</v>
      </c>
      <c r="D40" s="161"/>
      <c r="E40" s="69"/>
      <c r="F40" s="70" t="s">
        <v>38</v>
      </c>
      <c r="G40" s="161" t="s">
        <v>221</v>
      </c>
      <c r="H40" s="161"/>
      <c r="I40" s="161"/>
      <c r="J40" s="161"/>
      <c r="K40" s="161"/>
      <c r="L40" s="161"/>
      <c r="M40" s="161"/>
      <c r="N40" s="162"/>
    </row>
    <row r="41" spans="2:14">
      <c r="B41" s="54"/>
      <c r="N41" s="58"/>
    </row>
    <row r="42" spans="2:14" ht="15" thickBot="1">
      <c r="B42" s="71" t="s">
        <v>18</v>
      </c>
      <c r="F42" s="73">
        <v>1</v>
      </c>
      <c r="G42" s="73">
        <v>2</v>
      </c>
      <c r="H42" s="73">
        <v>3</v>
      </c>
      <c r="I42" s="73">
        <v>4</v>
      </c>
      <c r="J42" s="73">
        <v>5</v>
      </c>
      <c r="K42" s="163" t="s">
        <v>19</v>
      </c>
      <c r="L42" s="163"/>
      <c r="M42" s="73" t="s">
        <v>20</v>
      </c>
      <c r="N42" s="74" t="s">
        <v>21</v>
      </c>
    </row>
    <row r="43" spans="2:14">
      <c r="B43" s="75" t="s">
        <v>22</v>
      </c>
      <c r="C43" s="157" t="str">
        <f>IF(C36&gt;"",C36&amp;" - "&amp;G36,"")</f>
        <v>Luka Oinas - Aapo Åvist</v>
      </c>
      <c r="D43" s="157"/>
      <c r="E43" s="76"/>
      <c r="F43" s="77">
        <v>1</v>
      </c>
      <c r="G43" s="77">
        <v>4</v>
      </c>
      <c r="H43" s="77">
        <v>6</v>
      </c>
      <c r="I43" s="77"/>
      <c r="J43" s="78"/>
      <c r="K43" s="79">
        <f>IF(ISBLANK(F43),"",COUNTIF(F43:J43,"&gt;=0"))</f>
        <v>3</v>
      </c>
      <c r="L43" s="80">
        <f>IF(ISBLANK(F43),"",IF(LEFT(F43)="-",1,0)+IF(LEFT(G43)="-",1,0)+IF(LEFT(H43)="-",1,0)+IF(LEFT(I43)="-",1,0)+IF(LEFT(J43)="-",1,0))</f>
        <v>0</v>
      </c>
      <c r="M43" s="81">
        <f t="shared" ref="M43:N47" si="1">IF(K43=3,1,"")</f>
        <v>1</v>
      </c>
      <c r="N43" s="82" t="str">
        <f t="shared" si="1"/>
        <v/>
      </c>
    </row>
    <row r="44" spans="2:14">
      <c r="B44" s="75" t="s">
        <v>23</v>
      </c>
      <c r="C44" s="157" t="str">
        <f>IF(C37&gt;"",C37&amp;" - "&amp;G37,"")</f>
        <v>Eetu Hyttinen - Eetu Mäkelä</v>
      </c>
      <c r="D44" s="157"/>
      <c r="E44" s="76"/>
      <c r="F44" s="77">
        <v>5</v>
      </c>
      <c r="G44" s="77">
        <v>7</v>
      </c>
      <c r="H44" s="77">
        <v>10</v>
      </c>
      <c r="I44" s="77"/>
      <c r="J44" s="83"/>
      <c r="K44" s="67">
        <f>IF(ISBLANK(F44),"",COUNTIF(F44:J44,"&gt;=0"))</f>
        <v>3</v>
      </c>
      <c r="L44" s="84">
        <f>IF(ISBLANK(F44),"",IF(LEFT(F44)="-",1,0)+IF(LEFT(G44)="-",1,0)+IF(LEFT(H44)="-",1,0)+IF(LEFT(I44)="-",1,0)+IF(LEFT(J44)="-",1,0))</f>
        <v>0</v>
      </c>
      <c r="M44" s="85">
        <f t="shared" si="1"/>
        <v>1</v>
      </c>
      <c r="N44" s="86" t="str">
        <f t="shared" si="1"/>
        <v/>
      </c>
    </row>
    <row r="45" spans="2:14">
      <c r="B45" s="87" t="s">
        <v>39</v>
      </c>
      <c r="C45" s="88" t="str">
        <f>IF(C39&gt;"",C39&amp;" / "&amp;C40,"")</f>
        <v>Luka Oinas / Eetu Hyttinen</v>
      </c>
      <c r="D45" s="88" t="str">
        <f>IF(G39&gt;"",G39&amp;" / "&amp;G40,"")</f>
        <v>Aapo Åvist / Eetu Mäkelä</v>
      </c>
      <c r="E45" s="89"/>
      <c r="F45" s="77">
        <v>4</v>
      </c>
      <c r="G45" s="77">
        <v>4</v>
      </c>
      <c r="H45" s="77">
        <v>2</v>
      </c>
      <c r="I45" s="77"/>
      <c r="J45" s="83"/>
      <c r="K45" s="67">
        <f>IF(ISBLANK(F45),"",COUNTIF(F45:J45,"&gt;=0"))</f>
        <v>3</v>
      </c>
      <c r="L45" s="84">
        <f>IF(ISBLANK(F45),"",IF(LEFT(F45)="-",1,0)+IF(LEFT(G45)="-",1,0)+IF(LEFT(H45)="-",1,0)+IF(LEFT(I45)="-",1,0)+IF(LEFT(J45)="-",1,0))</f>
        <v>0</v>
      </c>
      <c r="M45" s="85">
        <f t="shared" si="1"/>
        <v>1</v>
      </c>
      <c r="N45" s="86" t="str">
        <f t="shared" si="1"/>
        <v/>
      </c>
    </row>
    <row r="46" spans="2:14">
      <c r="B46" s="75" t="s">
        <v>25</v>
      </c>
      <c r="C46" s="157" t="str">
        <f>IF(C36&gt;"",C36&amp;" - "&amp;G37,"")</f>
        <v>Luka Oinas - Eetu Mäkelä</v>
      </c>
      <c r="D46" s="157"/>
      <c r="E46" s="76"/>
      <c r="F46" s="77"/>
      <c r="G46" s="77"/>
      <c r="H46" s="77"/>
      <c r="I46" s="77"/>
      <c r="J46" s="83"/>
      <c r="K46" s="67" t="str">
        <f>IF(ISBLANK(F46),"",COUNTIF(F46:J46,"&gt;=0"))</f>
        <v/>
      </c>
      <c r="L46" s="84" t="str">
        <f>IF(ISBLANK(F46),"",IF(LEFT(F46)="-",1,0)+IF(LEFT(G46)="-",1,0)+IF(LEFT(H46)="-",1,0)+IF(LEFT(I46)="-",1,0)+IF(LEFT(J46)="-",1,0))</f>
        <v/>
      </c>
      <c r="M46" s="85" t="str">
        <f t="shared" si="1"/>
        <v/>
      </c>
      <c r="N46" s="86" t="str">
        <f t="shared" si="1"/>
        <v/>
      </c>
    </row>
    <row r="47" spans="2:14" ht="15" thickBot="1">
      <c r="B47" s="75" t="s">
        <v>26</v>
      </c>
      <c r="C47" s="157" t="str">
        <f>IF(C37&gt;"",C37&amp;" - "&amp;G36,"")</f>
        <v>Eetu Hyttinen - Aapo Åvist</v>
      </c>
      <c r="D47" s="157"/>
      <c r="E47" s="76"/>
      <c r="F47" s="77"/>
      <c r="G47" s="77"/>
      <c r="H47" s="77"/>
      <c r="I47" s="77"/>
      <c r="J47" s="83"/>
      <c r="K47" s="70" t="str">
        <f>IF(ISBLANK(F47),"",COUNTIF(F47:J47,"&gt;=0"))</f>
        <v/>
      </c>
      <c r="L47" s="90" t="str">
        <f>IF(ISBLANK(F47),"",IF(LEFT(F47)="-",1,0)+IF(LEFT(G47)="-",1,0)+IF(LEFT(H47)="-",1,0)+IF(LEFT(I47)="-",1,0)+IF(LEFT(J47)="-",1,0))</f>
        <v/>
      </c>
      <c r="M47" s="91" t="str">
        <f t="shared" si="1"/>
        <v/>
      </c>
      <c r="N47" s="92" t="str">
        <f t="shared" si="1"/>
        <v/>
      </c>
    </row>
    <row r="48" spans="2:14" ht="18.600000000000001" thickBot="1">
      <c r="B48" s="54"/>
      <c r="F48" s="102"/>
      <c r="G48" s="102"/>
      <c r="H48" s="102"/>
      <c r="I48" s="158" t="s">
        <v>27</v>
      </c>
      <c r="J48" s="158"/>
      <c r="K48" s="94">
        <f>COUNTIF(K43:K47,"=3")</f>
        <v>3</v>
      </c>
      <c r="L48" s="95">
        <f>COUNTIF(L43:L47,"=3")</f>
        <v>0</v>
      </c>
      <c r="M48" s="96">
        <f>SUM(M43:M47)</f>
        <v>3</v>
      </c>
      <c r="N48" s="97">
        <f>SUM(N43:N47)</f>
        <v>0</v>
      </c>
    </row>
    <row r="49" spans="2:14">
      <c r="B49" s="98" t="s">
        <v>28</v>
      </c>
      <c r="N49" s="58"/>
    </row>
    <row r="50" spans="2:14">
      <c r="B50" s="99" t="s">
        <v>29</v>
      </c>
      <c r="D50" s="100" t="s">
        <v>30</v>
      </c>
      <c r="F50" s="100" t="s">
        <v>31</v>
      </c>
      <c r="G50" s="100"/>
      <c r="H50" s="101"/>
      <c r="J50" s="151" t="s">
        <v>32</v>
      </c>
      <c r="K50" s="151"/>
      <c r="L50" s="151"/>
      <c r="M50" s="151"/>
      <c r="N50" s="152"/>
    </row>
    <row r="51" spans="2:14" ht="21.6" thickBot="1">
      <c r="B51" s="153"/>
      <c r="C51" s="154"/>
      <c r="D51" s="154"/>
      <c r="E51" s="102"/>
      <c r="F51" s="154"/>
      <c r="G51" s="154"/>
      <c r="H51" s="154"/>
      <c r="I51" s="154"/>
      <c r="J51" s="155" t="str">
        <f>IF(M48=3,C35,IF(N48=3,G35,""))</f>
        <v>OPT-86 1</v>
      </c>
      <c r="K51" s="155"/>
      <c r="L51" s="155"/>
      <c r="M51" s="155"/>
      <c r="N51" s="156"/>
    </row>
    <row r="52" spans="2:14"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</row>
    <row r="57" spans="2:14">
      <c r="B57" s="49"/>
      <c r="C57" s="50"/>
      <c r="D57" s="50"/>
      <c r="E57" s="50"/>
      <c r="F57" s="51"/>
      <c r="G57" s="52" t="s">
        <v>0</v>
      </c>
      <c r="H57" s="53"/>
      <c r="I57" s="167" t="s">
        <v>40</v>
      </c>
      <c r="J57" s="168"/>
      <c r="K57" s="168"/>
      <c r="L57" s="168"/>
      <c r="M57" s="168"/>
      <c r="N57" s="169"/>
    </row>
    <row r="58" spans="2:14">
      <c r="B58" s="54"/>
      <c r="C58" s="10" t="s">
        <v>2</v>
      </c>
      <c r="D58" s="10"/>
      <c r="F58" s="5"/>
      <c r="G58" s="52" t="s">
        <v>3</v>
      </c>
      <c r="H58" s="55"/>
      <c r="I58" s="167" t="s">
        <v>4</v>
      </c>
      <c r="J58" s="168"/>
      <c r="K58" s="168"/>
      <c r="L58" s="168"/>
      <c r="M58" s="168"/>
      <c r="N58" s="169"/>
    </row>
    <row r="59" spans="2:14" ht="15.6">
      <c r="B59" s="54"/>
      <c r="C59" s="56" t="s">
        <v>34</v>
      </c>
      <c r="D59" s="56"/>
      <c r="F59" s="5"/>
      <c r="G59" s="52" t="s">
        <v>5</v>
      </c>
      <c r="H59" s="55"/>
      <c r="I59" s="167" t="s">
        <v>6</v>
      </c>
      <c r="J59" s="168"/>
      <c r="K59" s="168"/>
      <c r="L59" s="168"/>
      <c r="M59" s="168"/>
      <c r="N59" s="169"/>
    </row>
    <row r="60" spans="2:14" ht="15.6">
      <c r="B60" s="54"/>
      <c r="C60" t="s">
        <v>35</v>
      </c>
      <c r="D60" s="56"/>
      <c r="F60" s="5"/>
      <c r="G60" s="52" t="s">
        <v>36</v>
      </c>
      <c r="H60" s="55"/>
      <c r="I60" s="168">
        <v>44695</v>
      </c>
      <c r="J60" s="168"/>
      <c r="K60" s="168"/>
      <c r="L60" s="168"/>
      <c r="M60" s="168"/>
      <c r="N60" s="169"/>
    </row>
    <row r="61" spans="2:14" ht="15" thickBot="1">
      <c r="B61" s="54"/>
      <c r="N61" s="58"/>
    </row>
    <row r="62" spans="2:14">
      <c r="B62" s="59" t="s">
        <v>10</v>
      </c>
      <c r="C62" s="170" t="s">
        <v>163</v>
      </c>
      <c r="D62" s="170"/>
      <c r="E62" s="60"/>
      <c r="F62" s="61" t="s">
        <v>11</v>
      </c>
      <c r="G62" s="170" t="s">
        <v>86</v>
      </c>
      <c r="H62" s="170"/>
      <c r="I62" s="170"/>
      <c r="J62" s="170"/>
      <c r="K62" s="170"/>
      <c r="L62" s="170"/>
      <c r="M62" s="170"/>
      <c r="N62" s="171"/>
    </row>
    <row r="63" spans="2:14">
      <c r="B63" s="62" t="s">
        <v>12</v>
      </c>
      <c r="C63" s="159" t="s">
        <v>150</v>
      </c>
      <c r="D63" s="159"/>
      <c r="E63" s="63"/>
      <c r="F63" s="64" t="s">
        <v>13</v>
      </c>
      <c r="G63" s="159" t="s">
        <v>213</v>
      </c>
      <c r="H63" s="159"/>
      <c r="I63" s="159"/>
      <c r="J63" s="159"/>
      <c r="K63" s="159"/>
      <c r="L63" s="159"/>
      <c r="M63" s="159"/>
      <c r="N63" s="160"/>
    </row>
    <row r="64" spans="2:14">
      <c r="B64" s="62" t="s">
        <v>14</v>
      </c>
      <c r="C64" s="159" t="s">
        <v>224</v>
      </c>
      <c r="D64" s="159"/>
      <c r="E64" s="63"/>
      <c r="F64" s="64" t="s">
        <v>15</v>
      </c>
      <c r="G64" s="159" t="s">
        <v>225</v>
      </c>
      <c r="H64" s="159"/>
      <c r="I64" s="159"/>
      <c r="J64" s="159"/>
      <c r="K64" s="159"/>
      <c r="L64" s="159"/>
      <c r="M64" s="159"/>
      <c r="N64" s="160"/>
    </row>
    <row r="65" spans="2:14">
      <c r="B65" s="164" t="s">
        <v>37</v>
      </c>
      <c r="C65" s="165"/>
      <c r="D65" s="165"/>
      <c r="E65" s="65"/>
      <c r="F65" s="165" t="s">
        <v>37</v>
      </c>
      <c r="G65" s="165"/>
      <c r="H65" s="165"/>
      <c r="I65" s="165"/>
      <c r="J65" s="165"/>
      <c r="K65" s="165"/>
      <c r="L65" s="165"/>
      <c r="M65" s="165"/>
      <c r="N65" s="166"/>
    </row>
    <row r="66" spans="2:14">
      <c r="B66" s="66" t="s">
        <v>38</v>
      </c>
      <c r="C66" s="159" t="s">
        <v>150</v>
      </c>
      <c r="D66" s="159"/>
      <c r="E66" s="63"/>
      <c r="F66" s="67" t="s">
        <v>38</v>
      </c>
      <c r="G66" s="159" t="s">
        <v>213</v>
      </c>
      <c r="H66" s="159"/>
      <c r="I66" s="159"/>
      <c r="J66" s="159"/>
      <c r="K66" s="159"/>
      <c r="L66" s="159"/>
      <c r="M66" s="159"/>
      <c r="N66" s="160"/>
    </row>
    <row r="67" spans="2:14" ht="15" thickBot="1">
      <c r="B67" s="68" t="s">
        <v>38</v>
      </c>
      <c r="C67" s="161" t="s">
        <v>224</v>
      </c>
      <c r="D67" s="161"/>
      <c r="E67" s="69"/>
      <c r="F67" s="70" t="s">
        <v>38</v>
      </c>
      <c r="G67" s="161" t="s">
        <v>225</v>
      </c>
      <c r="H67" s="161"/>
      <c r="I67" s="161"/>
      <c r="J67" s="161"/>
      <c r="K67" s="161"/>
      <c r="L67" s="161"/>
      <c r="M67" s="161"/>
      <c r="N67" s="162"/>
    </row>
    <row r="68" spans="2:14">
      <c r="B68" s="54"/>
      <c r="N68" s="58"/>
    </row>
    <row r="69" spans="2:14" ht="15" thickBot="1">
      <c r="B69" s="71" t="s">
        <v>18</v>
      </c>
      <c r="F69" s="73">
        <v>1</v>
      </c>
      <c r="G69" s="73">
        <v>2</v>
      </c>
      <c r="H69" s="73">
        <v>3</v>
      </c>
      <c r="I69" s="73">
        <v>4</v>
      </c>
      <c r="J69" s="73">
        <v>5</v>
      </c>
      <c r="K69" s="163" t="s">
        <v>19</v>
      </c>
      <c r="L69" s="163"/>
      <c r="M69" s="73" t="s">
        <v>20</v>
      </c>
      <c r="N69" s="74" t="s">
        <v>21</v>
      </c>
    </row>
    <row r="70" spans="2:14">
      <c r="B70" s="75" t="s">
        <v>22</v>
      </c>
      <c r="C70" s="157" t="str">
        <f>IF(C63&gt;"",C63&amp;" - "&amp;G63,"")</f>
        <v>Pyry Siven - Joel Koivumäki</v>
      </c>
      <c r="D70" s="157"/>
      <c r="E70" s="76"/>
      <c r="F70" s="77">
        <v>1</v>
      </c>
      <c r="G70" s="77">
        <v>3</v>
      </c>
      <c r="H70" s="77">
        <v>6</v>
      </c>
      <c r="I70" s="77"/>
      <c r="J70" s="78"/>
      <c r="K70" s="79">
        <f>IF(ISBLANK(F70),"",COUNTIF(F70:J70,"&gt;=0"))</f>
        <v>3</v>
      </c>
      <c r="L70" s="80">
        <f>IF(ISBLANK(F70),"",IF(LEFT(F70)="-",1,0)+IF(LEFT(G70)="-",1,0)+IF(LEFT(H70)="-",1,0)+IF(LEFT(I70)="-",1,0)+IF(LEFT(J70)="-",1,0))</f>
        <v>0</v>
      </c>
      <c r="M70" s="81">
        <f t="shared" ref="M70:N74" si="2">IF(K70=3,1,"")</f>
        <v>1</v>
      </c>
      <c r="N70" s="82" t="str">
        <f t="shared" si="2"/>
        <v/>
      </c>
    </row>
    <row r="71" spans="2:14">
      <c r="B71" s="75" t="s">
        <v>23</v>
      </c>
      <c r="C71" s="157" t="str">
        <f>IF(C64&gt;"",C64&amp;" - "&amp;G64,"")</f>
        <v>Tuukka Roudaskoski - Niko lehtosaari</v>
      </c>
      <c r="D71" s="157"/>
      <c r="E71" s="76"/>
      <c r="F71" s="77">
        <v>-3</v>
      </c>
      <c r="G71" s="77">
        <v>-2</v>
      </c>
      <c r="H71" s="77">
        <v>-5</v>
      </c>
      <c r="I71" s="77"/>
      <c r="J71" s="83"/>
      <c r="K71" s="67">
        <f>IF(ISBLANK(F71),"",COUNTIF(F71:J71,"&gt;=0"))</f>
        <v>0</v>
      </c>
      <c r="L71" s="84">
        <f>IF(ISBLANK(F71),"",IF(LEFT(F71)="-",1,0)+IF(LEFT(G71)="-",1,0)+IF(LEFT(H71)="-",1,0)+IF(LEFT(I71)="-",1,0)+IF(LEFT(J71)="-",1,0))</f>
        <v>3</v>
      </c>
      <c r="M71" s="85" t="str">
        <f t="shared" si="2"/>
        <v/>
      </c>
      <c r="N71" s="86">
        <f t="shared" si="2"/>
        <v>1</v>
      </c>
    </row>
    <row r="72" spans="2:14">
      <c r="B72" s="87" t="s">
        <v>39</v>
      </c>
      <c r="C72" s="88" t="str">
        <f>IF(C66&gt;"",C66&amp;" / "&amp;C67,"")</f>
        <v>Pyry Siven / Tuukka Roudaskoski</v>
      </c>
      <c r="D72" s="88" t="str">
        <f>IF(G66&gt;"",G66&amp;" / "&amp;G67,"")</f>
        <v>Joel Koivumäki / Niko lehtosaari</v>
      </c>
      <c r="E72" s="89"/>
      <c r="F72" s="77">
        <v>-7</v>
      </c>
      <c r="G72" s="77">
        <v>7</v>
      </c>
      <c r="H72" s="77">
        <v>6</v>
      </c>
      <c r="I72" s="77">
        <v>7</v>
      </c>
      <c r="J72" s="83"/>
      <c r="K72" s="67">
        <f>IF(ISBLANK(F72),"",COUNTIF(F72:J72,"&gt;=0"))</f>
        <v>3</v>
      </c>
      <c r="L72" s="84">
        <f>IF(ISBLANK(F72),"",IF(LEFT(F72)="-",1,0)+IF(LEFT(G72)="-",1,0)+IF(LEFT(H72)="-",1,0)+IF(LEFT(I72)="-",1,0)+IF(LEFT(J72)="-",1,0))</f>
        <v>1</v>
      </c>
      <c r="M72" s="85">
        <f t="shared" si="2"/>
        <v>1</v>
      </c>
      <c r="N72" s="86" t="str">
        <f t="shared" si="2"/>
        <v/>
      </c>
    </row>
    <row r="73" spans="2:14">
      <c r="B73" s="75" t="s">
        <v>25</v>
      </c>
      <c r="C73" s="157" t="str">
        <f>IF(C63&gt;"",C63&amp;" - "&amp;G64,"")</f>
        <v>Pyry Siven - Niko lehtosaari</v>
      </c>
      <c r="D73" s="157"/>
      <c r="E73" s="76"/>
      <c r="F73" s="77">
        <v>6</v>
      </c>
      <c r="G73" s="77">
        <v>4</v>
      </c>
      <c r="H73" s="77">
        <v>6</v>
      </c>
      <c r="I73" s="77"/>
      <c r="J73" s="83"/>
      <c r="K73" s="67">
        <f>IF(ISBLANK(F73),"",COUNTIF(F73:J73,"&gt;=0"))</f>
        <v>3</v>
      </c>
      <c r="L73" s="84">
        <f>IF(ISBLANK(F73),"",IF(LEFT(F73)="-",1,0)+IF(LEFT(G73)="-",1,0)+IF(LEFT(H73)="-",1,0)+IF(LEFT(I73)="-",1,0)+IF(LEFT(J73)="-",1,0))</f>
        <v>0</v>
      </c>
      <c r="M73" s="85">
        <f t="shared" si="2"/>
        <v>1</v>
      </c>
      <c r="N73" s="86" t="str">
        <f t="shared" si="2"/>
        <v/>
      </c>
    </row>
    <row r="74" spans="2:14" ht="15" thickBot="1">
      <c r="B74" s="75" t="s">
        <v>26</v>
      </c>
      <c r="C74" s="157" t="str">
        <f>IF(C64&gt;"",C64&amp;" - "&amp;G63,"")</f>
        <v>Tuukka Roudaskoski - Joel Koivumäki</v>
      </c>
      <c r="D74" s="157"/>
      <c r="E74" s="76"/>
      <c r="F74" s="77"/>
      <c r="G74" s="77"/>
      <c r="H74" s="77"/>
      <c r="I74" s="77"/>
      <c r="J74" s="83"/>
      <c r="K74" s="70" t="str">
        <f>IF(ISBLANK(F74),"",COUNTIF(F74:J74,"&gt;=0"))</f>
        <v/>
      </c>
      <c r="L74" s="90" t="str">
        <f>IF(ISBLANK(F74),"",IF(LEFT(F74)="-",1,0)+IF(LEFT(G74)="-",1,0)+IF(LEFT(H74)="-",1,0)+IF(LEFT(I74)="-",1,0)+IF(LEFT(J74)="-",1,0))</f>
        <v/>
      </c>
      <c r="M74" s="91" t="str">
        <f t="shared" si="2"/>
        <v/>
      </c>
      <c r="N74" s="92" t="str">
        <f t="shared" si="2"/>
        <v/>
      </c>
    </row>
    <row r="75" spans="2:14" ht="18.600000000000001" thickBot="1">
      <c r="B75" s="54"/>
      <c r="F75" s="102"/>
      <c r="G75" s="102"/>
      <c r="H75" s="102"/>
      <c r="I75" s="158" t="s">
        <v>27</v>
      </c>
      <c r="J75" s="158"/>
      <c r="K75" s="94">
        <f>COUNTIF(K70:K74,"=3")</f>
        <v>3</v>
      </c>
      <c r="L75" s="95">
        <f>COUNTIF(L70:L74,"=3")</f>
        <v>1</v>
      </c>
      <c r="M75" s="96">
        <f>SUM(M70:M74)</f>
        <v>3</v>
      </c>
      <c r="N75" s="97">
        <f>SUM(N70:N74)</f>
        <v>1</v>
      </c>
    </row>
    <row r="76" spans="2:14">
      <c r="B76" s="98" t="s">
        <v>28</v>
      </c>
      <c r="N76" s="58"/>
    </row>
    <row r="77" spans="2:14">
      <c r="B77" s="99" t="s">
        <v>29</v>
      </c>
      <c r="D77" s="100" t="s">
        <v>30</v>
      </c>
      <c r="F77" s="100" t="s">
        <v>31</v>
      </c>
      <c r="G77" s="100"/>
      <c r="H77" s="101"/>
      <c r="J77" s="151" t="s">
        <v>32</v>
      </c>
      <c r="K77" s="151"/>
      <c r="L77" s="151"/>
      <c r="M77" s="151"/>
      <c r="N77" s="152"/>
    </row>
    <row r="78" spans="2:14" ht="21.6" thickBot="1">
      <c r="B78" s="153"/>
      <c r="C78" s="154"/>
      <c r="D78" s="154"/>
      <c r="E78" s="102"/>
      <c r="F78" s="154"/>
      <c r="G78" s="154"/>
      <c r="H78" s="154"/>
      <c r="I78" s="154"/>
      <c r="J78" s="155" t="str">
        <f>IF(M75=3,C62,IF(N75=3,G62,""))</f>
        <v>YPTS 1</v>
      </c>
      <c r="K78" s="155"/>
      <c r="L78" s="155"/>
      <c r="M78" s="155"/>
      <c r="N78" s="156"/>
    </row>
    <row r="79" spans="2:14">
      <c r="B79" s="103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5"/>
    </row>
    <row r="84" spans="2:14">
      <c r="B84" s="49"/>
      <c r="C84" s="50"/>
      <c r="D84" s="50"/>
      <c r="E84" s="50"/>
      <c r="F84" s="51"/>
      <c r="G84" s="52" t="s">
        <v>0</v>
      </c>
      <c r="H84" s="53"/>
      <c r="I84" s="167" t="s">
        <v>40</v>
      </c>
      <c r="J84" s="168"/>
      <c r="K84" s="168"/>
      <c r="L84" s="168"/>
      <c r="M84" s="168"/>
      <c r="N84" s="169"/>
    </row>
    <row r="85" spans="2:14">
      <c r="B85" s="54"/>
      <c r="C85" s="10" t="s">
        <v>2</v>
      </c>
      <c r="D85" s="10"/>
      <c r="F85" s="5"/>
      <c r="G85" s="52" t="s">
        <v>3</v>
      </c>
      <c r="H85" s="55"/>
      <c r="I85" s="167" t="s">
        <v>4</v>
      </c>
      <c r="J85" s="168"/>
      <c r="K85" s="168"/>
      <c r="L85" s="168"/>
      <c r="M85" s="168"/>
      <c r="N85" s="169"/>
    </row>
    <row r="86" spans="2:14" ht="15.6">
      <c r="B86" s="54"/>
      <c r="C86" s="56" t="s">
        <v>34</v>
      </c>
      <c r="D86" s="56"/>
      <c r="F86" s="5"/>
      <c r="G86" s="52" t="s">
        <v>5</v>
      </c>
      <c r="H86" s="55"/>
      <c r="I86" s="167" t="s">
        <v>6</v>
      </c>
      <c r="J86" s="168"/>
      <c r="K86" s="168"/>
      <c r="L86" s="168"/>
      <c r="M86" s="168"/>
      <c r="N86" s="169"/>
    </row>
    <row r="87" spans="2:14" ht="15.6">
      <c r="B87" s="54"/>
      <c r="C87" t="s">
        <v>35</v>
      </c>
      <c r="D87" s="56"/>
      <c r="F87" s="5"/>
      <c r="G87" s="52" t="s">
        <v>36</v>
      </c>
      <c r="H87" s="55"/>
      <c r="I87" s="168">
        <v>44695</v>
      </c>
      <c r="J87" s="168"/>
      <c r="K87" s="168"/>
      <c r="L87" s="168"/>
      <c r="M87" s="168"/>
      <c r="N87" s="169"/>
    </row>
    <row r="88" spans="2:14" ht="15" thickBot="1">
      <c r="B88" s="54"/>
      <c r="N88" s="58"/>
    </row>
    <row r="89" spans="2:14">
      <c r="B89" s="59" t="s">
        <v>10</v>
      </c>
      <c r="C89" s="170" t="s">
        <v>81</v>
      </c>
      <c r="D89" s="170"/>
      <c r="E89" s="60"/>
      <c r="F89" s="61" t="s">
        <v>11</v>
      </c>
      <c r="G89" s="170" t="s">
        <v>188</v>
      </c>
      <c r="H89" s="170"/>
      <c r="I89" s="170"/>
      <c r="J89" s="170"/>
      <c r="K89" s="170"/>
      <c r="L89" s="170"/>
      <c r="M89" s="170"/>
      <c r="N89" s="171"/>
    </row>
    <row r="90" spans="2:14">
      <c r="B90" s="62" t="s">
        <v>12</v>
      </c>
      <c r="C90" s="159" t="s">
        <v>192</v>
      </c>
      <c r="D90" s="159"/>
      <c r="E90" s="63"/>
      <c r="F90" s="64" t="s">
        <v>13</v>
      </c>
      <c r="G90" s="159" t="s">
        <v>144</v>
      </c>
      <c r="H90" s="159"/>
      <c r="I90" s="159"/>
      <c r="J90" s="159"/>
      <c r="K90" s="159"/>
      <c r="L90" s="159"/>
      <c r="M90" s="159"/>
      <c r="N90" s="160"/>
    </row>
    <row r="91" spans="2:14">
      <c r="B91" s="62" t="s">
        <v>14</v>
      </c>
      <c r="C91" s="159" t="s">
        <v>195</v>
      </c>
      <c r="D91" s="159"/>
      <c r="E91" s="63"/>
      <c r="F91" s="64" t="s">
        <v>15</v>
      </c>
      <c r="G91" s="159" t="s">
        <v>145</v>
      </c>
      <c r="H91" s="159"/>
      <c r="I91" s="159"/>
      <c r="J91" s="159"/>
      <c r="K91" s="159"/>
      <c r="L91" s="159"/>
      <c r="M91" s="159"/>
      <c r="N91" s="160"/>
    </row>
    <row r="92" spans="2:14">
      <c r="B92" s="164" t="s">
        <v>37</v>
      </c>
      <c r="C92" s="165"/>
      <c r="D92" s="165"/>
      <c r="E92" s="65"/>
      <c r="F92" s="165" t="s">
        <v>37</v>
      </c>
      <c r="G92" s="165"/>
      <c r="H92" s="165"/>
      <c r="I92" s="165"/>
      <c r="J92" s="165"/>
      <c r="K92" s="165"/>
      <c r="L92" s="165"/>
      <c r="M92" s="165"/>
      <c r="N92" s="166"/>
    </row>
    <row r="93" spans="2:14">
      <c r="B93" s="66" t="s">
        <v>38</v>
      </c>
      <c r="C93" s="159" t="s">
        <v>192</v>
      </c>
      <c r="D93" s="159"/>
      <c r="E93" s="63"/>
      <c r="F93" s="67" t="s">
        <v>38</v>
      </c>
      <c r="G93" s="159" t="s">
        <v>144</v>
      </c>
      <c r="H93" s="159"/>
      <c r="I93" s="159"/>
      <c r="J93" s="159"/>
      <c r="K93" s="159"/>
      <c r="L93" s="159"/>
      <c r="M93" s="159"/>
      <c r="N93" s="160"/>
    </row>
    <row r="94" spans="2:14" ht="15" thickBot="1">
      <c r="B94" s="68" t="s">
        <v>38</v>
      </c>
      <c r="C94" s="161" t="s">
        <v>195</v>
      </c>
      <c r="D94" s="161"/>
      <c r="E94" s="69"/>
      <c r="F94" s="70" t="s">
        <v>38</v>
      </c>
      <c r="G94" s="161" t="s">
        <v>145</v>
      </c>
      <c r="H94" s="161"/>
      <c r="I94" s="161"/>
      <c r="J94" s="161"/>
      <c r="K94" s="161"/>
      <c r="L94" s="161"/>
      <c r="M94" s="161"/>
      <c r="N94" s="162"/>
    </row>
    <row r="95" spans="2:14">
      <c r="B95" s="54"/>
      <c r="N95" s="58"/>
    </row>
    <row r="96" spans="2:14" ht="15" thickBot="1">
      <c r="B96" s="71" t="s">
        <v>18</v>
      </c>
      <c r="F96" s="73">
        <v>1</v>
      </c>
      <c r="G96" s="73">
        <v>2</v>
      </c>
      <c r="H96" s="73">
        <v>3</v>
      </c>
      <c r="I96" s="73">
        <v>4</v>
      </c>
      <c r="J96" s="73">
        <v>5</v>
      </c>
      <c r="K96" s="163" t="s">
        <v>19</v>
      </c>
      <c r="L96" s="163"/>
      <c r="M96" s="73" t="s">
        <v>20</v>
      </c>
      <c r="N96" s="74" t="s">
        <v>21</v>
      </c>
    </row>
    <row r="97" spans="2:14">
      <c r="B97" s="75" t="s">
        <v>22</v>
      </c>
      <c r="C97" s="157" t="str">
        <f>IF(C90&gt;"",C90&amp;" - "&amp;G90,"")</f>
        <v>Konsta Niemelä - Aapo Lehti</v>
      </c>
      <c r="D97" s="157"/>
      <c r="E97" s="76"/>
      <c r="F97" s="77">
        <v>-6</v>
      </c>
      <c r="G97" s="77">
        <v>-4</v>
      </c>
      <c r="H97" s="77">
        <v>4</v>
      </c>
      <c r="I97" s="77">
        <v>8</v>
      </c>
      <c r="J97" s="78">
        <v>6</v>
      </c>
      <c r="K97" s="79">
        <f>IF(ISBLANK(F97),"",COUNTIF(F97:J97,"&gt;=0"))</f>
        <v>3</v>
      </c>
      <c r="L97" s="80">
        <f>IF(ISBLANK(F97),"",IF(LEFT(F97)="-",1,0)+IF(LEFT(G97)="-",1,0)+IF(LEFT(H97)="-",1,0)+IF(LEFT(I97)="-",1,0)+IF(LEFT(J97)="-",1,0))</f>
        <v>2</v>
      </c>
      <c r="M97" s="81">
        <f t="shared" ref="M97:N101" si="3">IF(K97=3,1,"")</f>
        <v>1</v>
      </c>
      <c r="N97" s="82" t="str">
        <f t="shared" si="3"/>
        <v/>
      </c>
    </row>
    <row r="98" spans="2:14">
      <c r="B98" s="75" t="s">
        <v>23</v>
      </c>
      <c r="C98" s="157" t="str">
        <f>IF(C91&gt;"",C91&amp;" - "&amp;G91,"")</f>
        <v>Kaarlo Lampinen - Frans Meller</v>
      </c>
      <c r="D98" s="157"/>
      <c r="E98" s="76"/>
      <c r="F98" s="77">
        <v>-6</v>
      </c>
      <c r="G98" s="77">
        <v>-9</v>
      </c>
      <c r="H98" s="77">
        <v>6</v>
      </c>
      <c r="I98" s="77">
        <v>7</v>
      </c>
      <c r="J98" s="83">
        <v>5</v>
      </c>
      <c r="K98" s="67">
        <f>IF(ISBLANK(F98),"",COUNTIF(F98:J98,"&gt;=0"))</f>
        <v>3</v>
      </c>
      <c r="L98" s="84">
        <f>IF(ISBLANK(F98),"",IF(LEFT(F98)="-",1,0)+IF(LEFT(G98)="-",1,0)+IF(LEFT(H98)="-",1,0)+IF(LEFT(I98)="-",1,0)+IF(LEFT(J98)="-",1,0))</f>
        <v>2</v>
      </c>
      <c r="M98" s="85">
        <f t="shared" si="3"/>
        <v>1</v>
      </c>
      <c r="N98" s="86" t="str">
        <f t="shared" si="3"/>
        <v/>
      </c>
    </row>
    <row r="99" spans="2:14">
      <c r="B99" s="87" t="s">
        <v>39</v>
      </c>
      <c r="C99" s="88" t="str">
        <f>IF(C93&gt;"",C93&amp;" / "&amp;C94,"")</f>
        <v>Konsta Niemelä / Kaarlo Lampinen</v>
      </c>
      <c r="D99" s="88" t="str">
        <f>IF(G93&gt;"",G93&amp;" / "&amp;G94,"")</f>
        <v>Aapo Lehti / Frans Meller</v>
      </c>
      <c r="E99" s="89"/>
      <c r="F99" s="77">
        <v>11</v>
      </c>
      <c r="G99" s="77">
        <v>-8</v>
      </c>
      <c r="H99" s="77">
        <v>-9</v>
      </c>
      <c r="I99" s="77">
        <v>-2</v>
      </c>
      <c r="J99" s="83"/>
      <c r="K99" s="67">
        <f>IF(ISBLANK(F99),"",COUNTIF(F99:J99,"&gt;=0"))</f>
        <v>1</v>
      </c>
      <c r="L99" s="84">
        <f>IF(ISBLANK(F99),"",IF(LEFT(F99)="-",1,0)+IF(LEFT(G99)="-",1,0)+IF(LEFT(H99)="-",1,0)+IF(LEFT(I99)="-",1,0)+IF(LEFT(J99)="-",1,0))</f>
        <v>3</v>
      </c>
      <c r="M99" s="85" t="str">
        <f t="shared" si="3"/>
        <v/>
      </c>
      <c r="N99" s="86">
        <f t="shared" si="3"/>
        <v>1</v>
      </c>
    </row>
    <row r="100" spans="2:14">
      <c r="B100" s="75" t="s">
        <v>25</v>
      </c>
      <c r="C100" s="157" t="str">
        <f>IF(C90&gt;"",C90&amp;" - "&amp;G91,"")</f>
        <v>Konsta Niemelä - Frans Meller</v>
      </c>
      <c r="D100" s="157"/>
      <c r="E100" s="76"/>
      <c r="F100" s="77">
        <v>-6</v>
      </c>
      <c r="G100" s="77">
        <v>8</v>
      </c>
      <c r="H100" s="77">
        <v>14</v>
      </c>
      <c r="I100" s="77">
        <v>-9</v>
      </c>
      <c r="J100" s="83">
        <v>6</v>
      </c>
      <c r="K100" s="67">
        <f>IF(ISBLANK(F100),"",COUNTIF(F100:J100,"&gt;=0"))</f>
        <v>3</v>
      </c>
      <c r="L100" s="84">
        <f>IF(ISBLANK(F100),"",IF(LEFT(F100)="-",1,0)+IF(LEFT(G100)="-",1,0)+IF(LEFT(H100)="-",1,0)+IF(LEFT(I100)="-",1,0)+IF(LEFT(J100)="-",1,0))</f>
        <v>2</v>
      </c>
      <c r="M100" s="85">
        <f t="shared" si="3"/>
        <v>1</v>
      </c>
      <c r="N100" s="86" t="str">
        <f t="shared" si="3"/>
        <v/>
      </c>
    </row>
    <row r="101" spans="2:14" ht="15" thickBot="1">
      <c r="B101" s="75" t="s">
        <v>26</v>
      </c>
      <c r="C101" s="157" t="str">
        <f>IF(C91&gt;"",C91&amp;" - "&amp;G90,"")</f>
        <v>Kaarlo Lampinen - Aapo Lehti</v>
      </c>
      <c r="D101" s="157"/>
      <c r="E101" s="76"/>
      <c r="F101" s="77"/>
      <c r="G101" s="77"/>
      <c r="H101" s="77"/>
      <c r="I101" s="77"/>
      <c r="J101" s="83"/>
      <c r="K101" s="70" t="str">
        <f>IF(ISBLANK(F101),"",COUNTIF(F101:J101,"&gt;=0"))</f>
        <v/>
      </c>
      <c r="L101" s="90" t="str">
        <f>IF(ISBLANK(F101),"",IF(LEFT(F101)="-",1,0)+IF(LEFT(G101)="-",1,0)+IF(LEFT(H101)="-",1,0)+IF(LEFT(I101)="-",1,0)+IF(LEFT(J101)="-",1,0))</f>
        <v/>
      </c>
      <c r="M101" s="91" t="str">
        <f t="shared" si="3"/>
        <v/>
      </c>
      <c r="N101" s="92" t="str">
        <f t="shared" si="3"/>
        <v/>
      </c>
    </row>
    <row r="102" spans="2:14" ht="18.600000000000001" thickBot="1">
      <c r="B102" s="54"/>
      <c r="F102" s="102"/>
      <c r="G102" s="102"/>
      <c r="H102" s="102"/>
      <c r="I102" s="158" t="s">
        <v>27</v>
      </c>
      <c r="J102" s="158"/>
      <c r="K102" s="94">
        <f>COUNTIF(K97:K101,"=3")</f>
        <v>3</v>
      </c>
      <c r="L102" s="95">
        <f>COUNTIF(L97:L101,"=3")</f>
        <v>1</v>
      </c>
      <c r="M102" s="96">
        <f>SUM(M97:M101)</f>
        <v>3</v>
      </c>
      <c r="N102" s="97">
        <f>SUM(N97:N101)</f>
        <v>1</v>
      </c>
    </row>
    <row r="103" spans="2:14">
      <c r="B103" s="98" t="s">
        <v>28</v>
      </c>
      <c r="N103" s="58"/>
    </row>
    <row r="104" spans="2:14">
      <c r="B104" s="99" t="s">
        <v>29</v>
      </c>
      <c r="D104" s="100" t="s">
        <v>30</v>
      </c>
      <c r="F104" s="100" t="s">
        <v>31</v>
      </c>
      <c r="G104" s="100"/>
      <c r="H104" s="101"/>
      <c r="J104" s="151" t="s">
        <v>32</v>
      </c>
      <c r="K104" s="151"/>
      <c r="L104" s="151"/>
      <c r="M104" s="151"/>
      <c r="N104" s="152"/>
    </row>
    <row r="105" spans="2:14" ht="21.6" thickBot="1">
      <c r="B105" s="153"/>
      <c r="C105" s="154"/>
      <c r="D105" s="154"/>
      <c r="E105" s="102"/>
      <c r="F105" s="154"/>
      <c r="G105" s="154"/>
      <c r="H105" s="154"/>
      <c r="I105" s="154"/>
      <c r="J105" s="155" t="str">
        <f>IF(M102=3,C89,IF(N102=3,G89,""))</f>
        <v>OPT-86 2</v>
      </c>
      <c r="K105" s="155"/>
      <c r="L105" s="155"/>
      <c r="M105" s="155"/>
      <c r="N105" s="156"/>
    </row>
    <row r="106" spans="2:14">
      <c r="B106" s="103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5"/>
    </row>
    <row r="111" spans="2:14">
      <c r="B111" s="49"/>
      <c r="C111" s="50"/>
      <c r="D111" s="50"/>
      <c r="E111" s="50"/>
      <c r="F111" s="51"/>
      <c r="G111" s="52" t="s">
        <v>0</v>
      </c>
      <c r="H111" s="53"/>
      <c r="I111" s="167" t="s">
        <v>40</v>
      </c>
      <c r="J111" s="168"/>
      <c r="K111" s="168"/>
      <c r="L111" s="168"/>
      <c r="M111" s="168"/>
      <c r="N111" s="169"/>
    </row>
    <row r="112" spans="2:14">
      <c r="B112" s="54"/>
      <c r="C112" s="10" t="s">
        <v>2</v>
      </c>
      <c r="D112" s="10"/>
      <c r="F112" s="5"/>
      <c r="G112" s="52" t="s">
        <v>3</v>
      </c>
      <c r="H112" s="55"/>
      <c r="I112" s="167" t="s">
        <v>4</v>
      </c>
      <c r="J112" s="168"/>
      <c r="K112" s="168"/>
      <c r="L112" s="168"/>
      <c r="M112" s="168"/>
      <c r="N112" s="169"/>
    </row>
    <row r="113" spans="2:14" ht="15.6">
      <c r="B113" s="54"/>
      <c r="C113" s="56" t="s">
        <v>34</v>
      </c>
      <c r="D113" s="56"/>
      <c r="F113" s="5"/>
      <c r="G113" s="52" t="s">
        <v>5</v>
      </c>
      <c r="H113" s="55"/>
      <c r="I113" s="167" t="s">
        <v>6</v>
      </c>
      <c r="J113" s="168"/>
      <c r="K113" s="168"/>
      <c r="L113" s="168"/>
      <c r="M113" s="168"/>
      <c r="N113" s="169"/>
    </row>
    <row r="114" spans="2:14" ht="15.6">
      <c r="B114" s="54"/>
      <c r="C114" t="s">
        <v>35</v>
      </c>
      <c r="D114" s="56"/>
      <c r="F114" s="5"/>
      <c r="G114" s="52" t="s">
        <v>36</v>
      </c>
      <c r="H114" s="55"/>
      <c r="I114" s="168">
        <v>44695</v>
      </c>
      <c r="J114" s="168"/>
      <c r="K114" s="168"/>
      <c r="L114" s="168"/>
      <c r="M114" s="168"/>
      <c r="N114" s="169"/>
    </row>
    <row r="115" spans="2:14" ht="15" thickBot="1">
      <c r="B115" s="54"/>
      <c r="N115" s="58"/>
    </row>
    <row r="116" spans="2:14">
      <c r="B116" s="59" t="s">
        <v>10</v>
      </c>
      <c r="C116" s="170" t="s">
        <v>162</v>
      </c>
      <c r="D116" s="170"/>
      <c r="E116" s="60"/>
      <c r="F116" s="61" t="s">
        <v>11</v>
      </c>
      <c r="G116" s="170" t="s">
        <v>163</v>
      </c>
      <c r="H116" s="170"/>
      <c r="I116" s="170"/>
      <c r="J116" s="170"/>
      <c r="K116" s="170"/>
      <c r="L116" s="170"/>
      <c r="M116" s="170"/>
      <c r="N116" s="171"/>
    </row>
    <row r="117" spans="2:14">
      <c r="B117" s="62" t="s">
        <v>12</v>
      </c>
      <c r="C117" s="159" t="s">
        <v>135</v>
      </c>
      <c r="D117" s="159"/>
      <c r="E117" s="63"/>
      <c r="F117" s="64" t="s">
        <v>13</v>
      </c>
      <c r="G117" s="159" t="s">
        <v>151</v>
      </c>
      <c r="H117" s="159"/>
      <c r="I117" s="159"/>
      <c r="J117" s="159"/>
      <c r="K117" s="159"/>
      <c r="L117" s="159"/>
      <c r="M117" s="159"/>
      <c r="N117" s="160"/>
    </row>
    <row r="118" spans="2:14">
      <c r="B118" s="62" t="s">
        <v>14</v>
      </c>
      <c r="C118" s="159" t="s">
        <v>169</v>
      </c>
      <c r="D118" s="159"/>
      <c r="E118" s="63"/>
      <c r="F118" s="64" t="s">
        <v>15</v>
      </c>
      <c r="G118" s="159" t="s">
        <v>150</v>
      </c>
      <c r="H118" s="159"/>
      <c r="I118" s="159"/>
      <c r="J118" s="159"/>
      <c r="K118" s="159"/>
      <c r="L118" s="159"/>
      <c r="M118" s="159"/>
      <c r="N118" s="160"/>
    </row>
    <row r="119" spans="2:14">
      <c r="B119" s="164" t="s">
        <v>37</v>
      </c>
      <c r="C119" s="165"/>
      <c r="D119" s="165"/>
      <c r="E119" s="65"/>
      <c r="F119" s="165" t="s">
        <v>37</v>
      </c>
      <c r="G119" s="165"/>
      <c r="H119" s="165"/>
      <c r="I119" s="165"/>
      <c r="J119" s="165"/>
      <c r="K119" s="165"/>
      <c r="L119" s="165"/>
      <c r="M119" s="165"/>
      <c r="N119" s="166"/>
    </row>
    <row r="120" spans="2:14">
      <c r="B120" s="66" t="s">
        <v>38</v>
      </c>
      <c r="C120" s="159" t="s">
        <v>135</v>
      </c>
      <c r="D120" s="159"/>
      <c r="E120" s="63"/>
      <c r="F120" s="67" t="s">
        <v>38</v>
      </c>
      <c r="G120" s="159" t="s">
        <v>151</v>
      </c>
      <c r="H120" s="159"/>
      <c r="I120" s="159"/>
      <c r="J120" s="159"/>
      <c r="K120" s="159"/>
      <c r="L120" s="159"/>
      <c r="M120" s="159"/>
      <c r="N120" s="160"/>
    </row>
    <row r="121" spans="2:14" ht="15" thickBot="1">
      <c r="B121" s="68" t="s">
        <v>38</v>
      </c>
      <c r="C121" s="161" t="s">
        <v>169</v>
      </c>
      <c r="D121" s="161"/>
      <c r="E121" s="69"/>
      <c r="F121" s="70" t="s">
        <v>38</v>
      </c>
      <c r="G121" s="161" t="s">
        <v>150</v>
      </c>
      <c r="H121" s="161"/>
      <c r="I121" s="161"/>
      <c r="J121" s="161"/>
      <c r="K121" s="161"/>
      <c r="L121" s="161"/>
      <c r="M121" s="161"/>
      <c r="N121" s="162"/>
    </row>
    <row r="122" spans="2:14">
      <c r="B122" s="54"/>
      <c r="N122" s="58"/>
    </row>
    <row r="123" spans="2:14" ht="15" thickBot="1">
      <c r="B123" s="71" t="s">
        <v>18</v>
      </c>
      <c r="F123" s="73">
        <v>1</v>
      </c>
      <c r="G123" s="73">
        <v>2</v>
      </c>
      <c r="H123" s="73">
        <v>3</v>
      </c>
      <c r="I123" s="73">
        <v>4</v>
      </c>
      <c r="J123" s="73">
        <v>5</v>
      </c>
      <c r="K123" s="163" t="s">
        <v>19</v>
      </c>
      <c r="L123" s="163"/>
      <c r="M123" s="73" t="s">
        <v>20</v>
      </c>
      <c r="N123" s="74" t="s">
        <v>21</v>
      </c>
    </row>
    <row r="124" spans="2:14">
      <c r="B124" s="75" t="s">
        <v>22</v>
      </c>
      <c r="C124" s="157" t="str">
        <f>IF(C117&gt;"",C117&amp;" - "&amp;G117,"")</f>
        <v>Luka Oinas - Tuukka Raudaskoski</v>
      </c>
      <c r="D124" s="157"/>
      <c r="E124" s="76"/>
      <c r="F124" s="77">
        <v>2</v>
      </c>
      <c r="G124" s="77">
        <v>1</v>
      </c>
      <c r="H124" s="77">
        <v>3</v>
      </c>
      <c r="I124" s="77"/>
      <c r="J124" s="78"/>
      <c r="K124" s="79">
        <f>IF(ISBLANK(F124),"",COUNTIF(F124:J124,"&gt;=0"))</f>
        <v>3</v>
      </c>
      <c r="L124" s="80">
        <f>IF(ISBLANK(F124),"",IF(LEFT(F124)="-",1,0)+IF(LEFT(G124)="-",1,0)+IF(LEFT(H124)="-",1,0)+IF(LEFT(I124)="-",1,0)+IF(LEFT(J124)="-",1,0))</f>
        <v>0</v>
      </c>
      <c r="M124" s="81">
        <f t="shared" ref="M124:N128" si="4">IF(K124=3,1,"")</f>
        <v>1</v>
      </c>
      <c r="N124" s="82" t="str">
        <f t="shared" si="4"/>
        <v/>
      </c>
    </row>
    <row r="125" spans="2:14">
      <c r="B125" s="75" t="s">
        <v>23</v>
      </c>
      <c r="C125" s="157" t="str">
        <f>IF(C118&gt;"",C118&amp;" - "&amp;G118,"")</f>
        <v>Eetu Hyttinen - Pyry Siven</v>
      </c>
      <c r="D125" s="157"/>
      <c r="E125" s="76"/>
      <c r="F125" s="77">
        <v>-8</v>
      </c>
      <c r="G125" s="77">
        <v>-4</v>
      </c>
      <c r="H125" s="77">
        <v>10</v>
      </c>
      <c r="I125" s="77">
        <v>-6</v>
      </c>
      <c r="J125" s="83"/>
      <c r="K125" s="67">
        <f>IF(ISBLANK(F125),"",COUNTIF(F125:J125,"&gt;=0"))</f>
        <v>1</v>
      </c>
      <c r="L125" s="84">
        <f>IF(ISBLANK(F125),"",IF(LEFT(F125)="-",1,0)+IF(LEFT(G125)="-",1,0)+IF(LEFT(H125)="-",1,0)+IF(LEFT(I125)="-",1,0)+IF(LEFT(J125)="-",1,0))</f>
        <v>3</v>
      </c>
      <c r="M125" s="85" t="str">
        <f t="shared" si="4"/>
        <v/>
      </c>
      <c r="N125" s="86">
        <f t="shared" si="4"/>
        <v>1</v>
      </c>
    </row>
    <row r="126" spans="2:14">
      <c r="B126" s="87" t="s">
        <v>39</v>
      </c>
      <c r="C126" s="88" t="str">
        <f>IF(C120&gt;"",C120&amp;" / "&amp;C121,"")</f>
        <v>Luka Oinas / Eetu Hyttinen</v>
      </c>
      <c r="D126" s="88" t="str">
        <f>IF(G120&gt;"",G120&amp;" / "&amp;G121,"")</f>
        <v>Tuukka Raudaskoski / Pyry Siven</v>
      </c>
      <c r="E126" s="89"/>
      <c r="F126" s="77">
        <v>0</v>
      </c>
      <c r="G126" s="77">
        <v>5</v>
      </c>
      <c r="H126" s="77">
        <v>6</v>
      </c>
      <c r="I126" s="77"/>
      <c r="J126" s="83"/>
      <c r="K126" s="67">
        <f>IF(ISBLANK(F126),"",COUNTIF(F126:J126,"&gt;=0"))</f>
        <v>3</v>
      </c>
      <c r="L126" s="84">
        <f>IF(ISBLANK(F126),"",IF(LEFT(F126)="-",1,0)+IF(LEFT(G126)="-",1,0)+IF(LEFT(H126)="-",1,0)+IF(LEFT(I126)="-",1,0)+IF(LEFT(J126)="-",1,0))</f>
        <v>0</v>
      </c>
      <c r="M126" s="85">
        <f t="shared" si="4"/>
        <v>1</v>
      </c>
      <c r="N126" s="86" t="str">
        <f t="shared" si="4"/>
        <v/>
      </c>
    </row>
    <row r="127" spans="2:14">
      <c r="B127" s="75" t="s">
        <v>25</v>
      </c>
      <c r="C127" s="157" t="str">
        <f>IF(C117&gt;"",C117&amp;" - "&amp;G118,"")</f>
        <v>Luka Oinas - Pyry Siven</v>
      </c>
      <c r="D127" s="157"/>
      <c r="E127" s="76"/>
      <c r="F127" s="77">
        <v>5</v>
      </c>
      <c r="G127" s="77">
        <v>7</v>
      </c>
      <c r="H127" s="77">
        <v>3</v>
      </c>
      <c r="I127" s="77"/>
      <c r="J127" s="83"/>
      <c r="K127" s="67">
        <f>IF(ISBLANK(F127),"",COUNTIF(F127:J127,"&gt;=0"))</f>
        <v>3</v>
      </c>
      <c r="L127" s="84">
        <f>IF(ISBLANK(F127),"",IF(LEFT(F127)="-",1,0)+IF(LEFT(G127)="-",1,0)+IF(LEFT(H127)="-",1,0)+IF(LEFT(I127)="-",1,0)+IF(LEFT(J127)="-",1,0))</f>
        <v>0</v>
      </c>
      <c r="M127" s="85">
        <f t="shared" si="4"/>
        <v>1</v>
      </c>
      <c r="N127" s="86" t="str">
        <f t="shared" si="4"/>
        <v/>
      </c>
    </row>
    <row r="128" spans="2:14" ht="15" thickBot="1">
      <c r="B128" s="75" t="s">
        <v>26</v>
      </c>
      <c r="C128" s="157" t="str">
        <f>IF(C118&gt;"",C118&amp;" - "&amp;G117,"")</f>
        <v>Eetu Hyttinen - Tuukka Raudaskoski</v>
      </c>
      <c r="D128" s="157"/>
      <c r="E128" s="76"/>
      <c r="F128" s="77"/>
      <c r="G128" s="77"/>
      <c r="H128" s="77"/>
      <c r="I128" s="77"/>
      <c r="J128" s="83"/>
      <c r="K128" s="70" t="str">
        <f>IF(ISBLANK(F128),"",COUNTIF(F128:J128,"&gt;=0"))</f>
        <v/>
      </c>
      <c r="L128" s="90" t="str">
        <f>IF(ISBLANK(F128),"",IF(LEFT(F128)="-",1,0)+IF(LEFT(G128)="-",1,0)+IF(LEFT(H128)="-",1,0)+IF(LEFT(I128)="-",1,0)+IF(LEFT(J128)="-",1,0))</f>
        <v/>
      </c>
      <c r="M128" s="91" t="str">
        <f t="shared" si="4"/>
        <v/>
      </c>
      <c r="N128" s="92" t="str">
        <f t="shared" si="4"/>
        <v/>
      </c>
    </row>
    <row r="129" spans="2:14" ht="18.600000000000001" thickBot="1">
      <c r="B129" s="54"/>
      <c r="F129" s="102"/>
      <c r="G129" s="102"/>
      <c r="H129" s="102"/>
      <c r="I129" s="158" t="s">
        <v>27</v>
      </c>
      <c r="J129" s="158"/>
      <c r="K129" s="94">
        <f>COUNTIF(K124:K128,"=3")</f>
        <v>3</v>
      </c>
      <c r="L129" s="95">
        <f>COUNTIF(L124:L128,"=3")</f>
        <v>1</v>
      </c>
      <c r="M129" s="96">
        <f>SUM(M124:M128)</f>
        <v>3</v>
      </c>
      <c r="N129" s="97">
        <f>SUM(N124:N128)</f>
        <v>1</v>
      </c>
    </row>
    <row r="130" spans="2:14">
      <c r="B130" s="98" t="s">
        <v>28</v>
      </c>
      <c r="N130" s="58"/>
    </row>
    <row r="131" spans="2:14">
      <c r="B131" s="99" t="s">
        <v>29</v>
      </c>
      <c r="D131" s="100" t="s">
        <v>30</v>
      </c>
      <c r="F131" s="100" t="s">
        <v>31</v>
      </c>
      <c r="G131" s="100"/>
      <c r="H131" s="101"/>
      <c r="J131" s="151" t="s">
        <v>32</v>
      </c>
      <c r="K131" s="151"/>
      <c r="L131" s="151"/>
      <c r="M131" s="151"/>
      <c r="N131" s="152"/>
    </row>
    <row r="132" spans="2:14" ht="21.6" thickBot="1">
      <c r="B132" s="153"/>
      <c r="C132" s="154"/>
      <c r="D132" s="154"/>
      <c r="E132" s="102"/>
      <c r="F132" s="154"/>
      <c r="G132" s="154"/>
      <c r="H132" s="154"/>
      <c r="I132" s="154"/>
      <c r="J132" s="155" t="str">
        <f>IF(M129=3,C116,IF(N129=3,G116,""))</f>
        <v>OPT-86 1</v>
      </c>
      <c r="K132" s="155"/>
      <c r="L132" s="155"/>
      <c r="M132" s="155"/>
      <c r="N132" s="156"/>
    </row>
    <row r="133" spans="2:14">
      <c r="B133" s="103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5"/>
    </row>
    <row r="138" spans="2:14">
      <c r="B138" s="49"/>
      <c r="C138" s="50"/>
      <c r="D138" s="50"/>
      <c r="E138" s="50"/>
      <c r="F138" s="51"/>
      <c r="G138" s="52" t="s">
        <v>0</v>
      </c>
      <c r="H138" s="53"/>
      <c r="I138" s="167" t="s">
        <v>40</v>
      </c>
      <c r="J138" s="168"/>
      <c r="K138" s="168"/>
      <c r="L138" s="168"/>
      <c r="M138" s="168"/>
      <c r="N138" s="169"/>
    </row>
    <row r="139" spans="2:14">
      <c r="B139" s="54"/>
      <c r="C139" s="10" t="s">
        <v>2</v>
      </c>
      <c r="D139" s="10"/>
      <c r="F139" s="5"/>
      <c r="G139" s="52" t="s">
        <v>3</v>
      </c>
      <c r="H139" s="55"/>
      <c r="I139" s="167" t="s">
        <v>4</v>
      </c>
      <c r="J139" s="168"/>
      <c r="K139" s="168"/>
      <c r="L139" s="168"/>
      <c r="M139" s="168"/>
      <c r="N139" s="169"/>
    </row>
    <row r="140" spans="2:14" ht="15.6">
      <c r="B140" s="54"/>
      <c r="C140" s="56" t="s">
        <v>34</v>
      </c>
      <c r="D140" s="56"/>
      <c r="F140" s="5"/>
      <c r="G140" s="52" t="s">
        <v>5</v>
      </c>
      <c r="H140" s="55"/>
      <c r="I140" s="167" t="s">
        <v>6</v>
      </c>
      <c r="J140" s="168"/>
      <c r="K140" s="168"/>
      <c r="L140" s="168"/>
      <c r="M140" s="168"/>
      <c r="N140" s="169"/>
    </row>
    <row r="141" spans="2:14" ht="15.6">
      <c r="B141" s="54"/>
      <c r="C141" t="s">
        <v>35</v>
      </c>
      <c r="D141" s="56"/>
      <c r="F141" s="5"/>
      <c r="G141" s="52" t="s">
        <v>36</v>
      </c>
      <c r="H141" s="55"/>
      <c r="I141" s="168">
        <v>44695</v>
      </c>
      <c r="J141" s="168"/>
      <c r="K141" s="168"/>
      <c r="L141" s="168"/>
      <c r="M141" s="168"/>
      <c r="N141" s="169"/>
    </row>
    <row r="142" spans="2:14" ht="15" thickBot="1">
      <c r="B142" s="54"/>
      <c r="N142" s="58"/>
    </row>
    <row r="143" spans="2:14">
      <c r="B143" s="59" t="s">
        <v>10</v>
      </c>
      <c r="C143" s="170" t="s">
        <v>180</v>
      </c>
      <c r="D143" s="170"/>
      <c r="E143" s="60"/>
      <c r="F143" s="61" t="s">
        <v>11</v>
      </c>
      <c r="G143" s="170" t="s">
        <v>81</v>
      </c>
      <c r="H143" s="170"/>
      <c r="I143" s="170"/>
      <c r="J143" s="170"/>
      <c r="K143" s="170"/>
      <c r="L143" s="170"/>
      <c r="M143" s="170"/>
      <c r="N143" s="171"/>
    </row>
    <row r="144" spans="2:14">
      <c r="B144" s="62" t="s">
        <v>12</v>
      </c>
      <c r="C144" s="159" t="s">
        <v>146</v>
      </c>
      <c r="D144" s="159"/>
      <c r="E144" s="63"/>
      <c r="F144" s="64" t="s">
        <v>13</v>
      </c>
      <c r="G144" s="159" t="s">
        <v>195</v>
      </c>
      <c r="H144" s="159"/>
      <c r="I144" s="159"/>
      <c r="J144" s="159"/>
      <c r="K144" s="159"/>
      <c r="L144" s="159"/>
      <c r="M144" s="159"/>
      <c r="N144" s="160"/>
    </row>
    <row r="145" spans="2:14">
      <c r="B145" s="62" t="s">
        <v>14</v>
      </c>
      <c r="C145" s="159" t="s">
        <v>223</v>
      </c>
      <c r="D145" s="159"/>
      <c r="E145" s="63"/>
      <c r="F145" s="64" t="s">
        <v>15</v>
      </c>
      <c r="G145" s="159" t="s">
        <v>192</v>
      </c>
      <c r="H145" s="159"/>
      <c r="I145" s="159"/>
      <c r="J145" s="159"/>
      <c r="K145" s="159"/>
      <c r="L145" s="159"/>
      <c r="M145" s="159"/>
      <c r="N145" s="160"/>
    </row>
    <row r="146" spans="2:14">
      <c r="B146" s="164" t="s">
        <v>37</v>
      </c>
      <c r="C146" s="165"/>
      <c r="D146" s="165"/>
      <c r="E146" s="65"/>
      <c r="F146" s="165" t="s">
        <v>37</v>
      </c>
      <c r="G146" s="165"/>
      <c r="H146" s="165"/>
      <c r="I146" s="165"/>
      <c r="J146" s="165"/>
      <c r="K146" s="165"/>
      <c r="L146" s="165"/>
      <c r="M146" s="165"/>
      <c r="N146" s="166"/>
    </row>
    <row r="147" spans="2:14">
      <c r="B147" s="66" t="s">
        <v>38</v>
      </c>
      <c r="C147" s="159" t="s">
        <v>146</v>
      </c>
      <c r="D147" s="159"/>
      <c r="E147" s="63"/>
      <c r="F147" s="67" t="s">
        <v>38</v>
      </c>
      <c r="G147" s="159" t="s">
        <v>195</v>
      </c>
      <c r="H147" s="159"/>
      <c r="I147" s="159"/>
      <c r="J147" s="159"/>
      <c r="K147" s="159"/>
      <c r="L147" s="159"/>
      <c r="M147" s="159"/>
      <c r="N147" s="160"/>
    </row>
    <row r="148" spans="2:14" ht="15" thickBot="1">
      <c r="B148" s="68" t="s">
        <v>38</v>
      </c>
      <c r="C148" s="161" t="s">
        <v>223</v>
      </c>
      <c r="D148" s="161"/>
      <c r="E148" s="69"/>
      <c r="F148" s="70" t="s">
        <v>38</v>
      </c>
      <c r="G148" s="161" t="s">
        <v>192</v>
      </c>
      <c r="H148" s="161"/>
      <c r="I148" s="161"/>
      <c r="J148" s="161"/>
      <c r="K148" s="161"/>
      <c r="L148" s="161"/>
      <c r="M148" s="161"/>
      <c r="N148" s="162"/>
    </row>
    <row r="149" spans="2:14">
      <c r="B149" s="54"/>
      <c r="N149" s="58"/>
    </row>
    <row r="150" spans="2:14" ht="15" thickBot="1">
      <c r="B150" s="71" t="s">
        <v>18</v>
      </c>
      <c r="F150" s="73">
        <v>1</v>
      </c>
      <c r="G150" s="73">
        <v>2</v>
      </c>
      <c r="H150" s="73">
        <v>3</v>
      </c>
      <c r="I150" s="73">
        <v>4</v>
      </c>
      <c r="J150" s="73">
        <v>5</v>
      </c>
      <c r="K150" s="163" t="s">
        <v>19</v>
      </c>
      <c r="L150" s="163"/>
      <c r="M150" s="73" t="s">
        <v>20</v>
      </c>
      <c r="N150" s="74" t="s">
        <v>21</v>
      </c>
    </row>
    <row r="151" spans="2:14">
      <c r="B151" s="75" t="s">
        <v>22</v>
      </c>
      <c r="C151" s="157" t="str">
        <f>IF(C144&gt;"",C144&amp;" - "&amp;G144,"")</f>
        <v>Jimi Koivumäki - Kaarlo Lampinen</v>
      </c>
      <c r="D151" s="157"/>
      <c r="E151" s="76"/>
      <c r="F151" s="77">
        <v>1</v>
      </c>
      <c r="G151" s="77">
        <v>3</v>
      </c>
      <c r="H151" s="77">
        <v>3</v>
      </c>
      <c r="I151" s="77"/>
      <c r="J151" s="78"/>
      <c r="K151" s="79">
        <f>IF(ISBLANK(F151),"",COUNTIF(F151:J151,"&gt;=0"))</f>
        <v>3</v>
      </c>
      <c r="L151" s="80">
        <f>IF(ISBLANK(F151),"",IF(LEFT(F151)="-",1,0)+IF(LEFT(G151)="-",1,0)+IF(LEFT(H151)="-",1,0)+IF(LEFT(I151)="-",1,0)+IF(LEFT(J151)="-",1,0))</f>
        <v>0</v>
      </c>
      <c r="M151" s="81">
        <f t="shared" ref="M151:N155" si="5">IF(K151=3,1,"")</f>
        <v>1</v>
      </c>
      <c r="N151" s="82" t="str">
        <f t="shared" si="5"/>
        <v/>
      </c>
    </row>
    <row r="152" spans="2:14">
      <c r="B152" s="75" t="s">
        <v>23</v>
      </c>
      <c r="C152" s="157" t="str">
        <f>IF(C145&gt;"",C145&amp;" - "&amp;G145,"")</f>
        <v>Topias Visti - Konsta Niemelä</v>
      </c>
      <c r="D152" s="157"/>
      <c r="E152" s="76"/>
      <c r="F152" s="77">
        <v>8</v>
      </c>
      <c r="G152" s="77">
        <v>-8</v>
      </c>
      <c r="H152" s="77">
        <v>-3</v>
      </c>
      <c r="I152" s="77">
        <v>-9</v>
      </c>
      <c r="J152" s="83"/>
      <c r="K152" s="67">
        <f>IF(ISBLANK(F152),"",COUNTIF(F152:J152,"&gt;=0"))</f>
        <v>1</v>
      </c>
      <c r="L152" s="84">
        <f>IF(ISBLANK(F152),"",IF(LEFT(F152)="-",1,0)+IF(LEFT(G152)="-",1,0)+IF(LEFT(H152)="-",1,0)+IF(LEFT(I152)="-",1,0)+IF(LEFT(J152)="-",1,0))</f>
        <v>3</v>
      </c>
      <c r="M152" s="85" t="str">
        <f t="shared" si="5"/>
        <v/>
      </c>
      <c r="N152" s="86">
        <f t="shared" si="5"/>
        <v>1</v>
      </c>
    </row>
    <row r="153" spans="2:14">
      <c r="B153" s="87" t="s">
        <v>39</v>
      </c>
      <c r="C153" s="88" t="str">
        <f>IF(C147&gt;"",C147&amp;" / "&amp;C148,"")</f>
        <v>Jimi Koivumäki / Topias Visti</v>
      </c>
      <c r="D153" s="88" t="str">
        <f>IF(G147&gt;"",G147&amp;" / "&amp;G148,"")</f>
        <v>Kaarlo Lampinen / Konsta Niemelä</v>
      </c>
      <c r="E153" s="89"/>
      <c r="F153" s="77">
        <v>-1</v>
      </c>
      <c r="G153" s="77">
        <v>5</v>
      </c>
      <c r="H153" s="77">
        <v>7</v>
      </c>
      <c r="I153" s="77">
        <v>-8</v>
      </c>
      <c r="J153" s="83">
        <v>2</v>
      </c>
      <c r="K153" s="67">
        <f>IF(ISBLANK(F153),"",COUNTIF(F153:J153,"&gt;=0"))</f>
        <v>3</v>
      </c>
      <c r="L153" s="84">
        <f>IF(ISBLANK(F153),"",IF(LEFT(F153)="-",1,0)+IF(LEFT(G153)="-",1,0)+IF(LEFT(H153)="-",1,0)+IF(LEFT(I153)="-",1,0)+IF(LEFT(J153)="-",1,0))</f>
        <v>2</v>
      </c>
      <c r="M153" s="85">
        <f t="shared" si="5"/>
        <v>1</v>
      </c>
      <c r="N153" s="86" t="str">
        <f t="shared" si="5"/>
        <v/>
      </c>
    </row>
    <row r="154" spans="2:14">
      <c r="B154" s="75" t="s">
        <v>25</v>
      </c>
      <c r="C154" s="157" t="str">
        <f>IF(C144&gt;"",C144&amp;" - "&amp;G145,"")</f>
        <v>Jimi Koivumäki - Konsta Niemelä</v>
      </c>
      <c r="D154" s="157"/>
      <c r="E154" s="76"/>
      <c r="F154" s="77">
        <v>3</v>
      </c>
      <c r="G154" s="77">
        <v>8</v>
      </c>
      <c r="H154" s="77">
        <v>3</v>
      </c>
      <c r="I154" s="77"/>
      <c r="J154" s="83"/>
      <c r="K154" s="67">
        <f>IF(ISBLANK(F154),"",COUNTIF(F154:J154,"&gt;=0"))</f>
        <v>3</v>
      </c>
      <c r="L154" s="84">
        <f>IF(ISBLANK(F154),"",IF(LEFT(F154)="-",1,0)+IF(LEFT(G154)="-",1,0)+IF(LEFT(H154)="-",1,0)+IF(LEFT(I154)="-",1,0)+IF(LEFT(J154)="-",1,0))</f>
        <v>0</v>
      </c>
      <c r="M154" s="85">
        <f t="shared" si="5"/>
        <v>1</v>
      </c>
      <c r="N154" s="86" t="str">
        <f t="shared" si="5"/>
        <v/>
      </c>
    </row>
    <row r="155" spans="2:14" ht="15" thickBot="1">
      <c r="B155" s="75" t="s">
        <v>26</v>
      </c>
      <c r="C155" s="157" t="str">
        <f>IF(C145&gt;"",C145&amp;" - "&amp;G144,"")</f>
        <v>Topias Visti - Kaarlo Lampinen</v>
      </c>
      <c r="D155" s="157"/>
      <c r="E155" s="76"/>
      <c r="F155" s="77"/>
      <c r="G155" s="77"/>
      <c r="H155" s="77"/>
      <c r="I155" s="77"/>
      <c r="J155" s="83"/>
      <c r="K155" s="70" t="str">
        <f>IF(ISBLANK(F155),"",COUNTIF(F155:J155,"&gt;=0"))</f>
        <v/>
      </c>
      <c r="L155" s="90" t="str">
        <f>IF(ISBLANK(F155),"",IF(LEFT(F155)="-",1,0)+IF(LEFT(G155)="-",1,0)+IF(LEFT(H155)="-",1,0)+IF(LEFT(I155)="-",1,0)+IF(LEFT(J155)="-",1,0))</f>
        <v/>
      </c>
      <c r="M155" s="91" t="str">
        <f t="shared" si="5"/>
        <v/>
      </c>
      <c r="N155" s="92" t="str">
        <f t="shared" si="5"/>
        <v/>
      </c>
    </row>
    <row r="156" spans="2:14" ht="18.600000000000001" thickBot="1">
      <c r="B156" s="54"/>
      <c r="F156" s="102"/>
      <c r="G156" s="102"/>
      <c r="H156" s="102"/>
      <c r="I156" s="158" t="s">
        <v>27</v>
      </c>
      <c r="J156" s="158"/>
      <c r="K156" s="94">
        <f>COUNTIF(K151:K155,"=3")</f>
        <v>3</v>
      </c>
      <c r="L156" s="95">
        <f>COUNTIF(L151:L155,"=3")</f>
        <v>1</v>
      </c>
      <c r="M156" s="96">
        <f>SUM(M151:M155)</f>
        <v>3</v>
      </c>
      <c r="N156" s="97">
        <f>SUM(N151:N155)</f>
        <v>1</v>
      </c>
    </row>
    <row r="157" spans="2:14">
      <c r="B157" s="98" t="s">
        <v>28</v>
      </c>
      <c r="N157" s="58"/>
    </row>
    <row r="158" spans="2:14">
      <c r="B158" s="99" t="s">
        <v>29</v>
      </c>
      <c r="D158" s="100" t="s">
        <v>30</v>
      </c>
      <c r="F158" s="100" t="s">
        <v>31</v>
      </c>
      <c r="G158" s="100"/>
      <c r="H158" s="101"/>
      <c r="J158" s="151" t="s">
        <v>32</v>
      </c>
      <c r="K158" s="151"/>
      <c r="L158" s="151"/>
      <c r="M158" s="151"/>
      <c r="N158" s="152"/>
    </row>
    <row r="159" spans="2:14" ht="21.6" thickBot="1">
      <c r="B159" s="153"/>
      <c r="C159" s="154"/>
      <c r="D159" s="154"/>
      <c r="E159" s="102"/>
      <c r="F159" s="154"/>
      <c r="G159" s="154"/>
      <c r="H159" s="154"/>
      <c r="I159" s="154"/>
      <c r="J159" s="155" t="str">
        <f>IF(M156=3,C143,IF(N156=3,G143,""))</f>
        <v>TIP-70 1</v>
      </c>
      <c r="K159" s="155"/>
      <c r="L159" s="155"/>
      <c r="M159" s="155"/>
      <c r="N159" s="156"/>
    </row>
    <row r="160" spans="2:14">
      <c r="B160" s="103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5"/>
    </row>
    <row r="165" spans="2:14">
      <c r="B165" s="49"/>
      <c r="C165" s="50"/>
      <c r="D165" s="50"/>
      <c r="E165" s="50"/>
      <c r="F165" s="51"/>
      <c r="G165" s="52" t="s">
        <v>0</v>
      </c>
      <c r="H165" s="53"/>
      <c r="I165" s="167" t="s">
        <v>40</v>
      </c>
      <c r="J165" s="168"/>
      <c r="K165" s="168"/>
      <c r="L165" s="168"/>
      <c r="M165" s="168"/>
      <c r="N165" s="169"/>
    </row>
    <row r="166" spans="2:14">
      <c r="B166" s="54"/>
      <c r="C166" s="10" t="s">
        <v>2</v>
      </c>
      <c r="D166" s="10"/>
      <c r="F166" s="5"/>
      <c r="G166" s="52" t="s">
        <v>3</v>
      </c>
      <c r="H166" s="55"/>
      <c r="I166" s="167" t="s">
        <v>4</v>
      </c>
      <c r="J166" s="168"/>
      <c r="K166" s="168"/>
      <c r="L166" s="168"/>
      <c r="M166" s="168"/>
      <c r="N166" s="169"/>
    </row>
    <row r="167" spans="2:14" ht="15.6">
      <c r="B167" s="54"/>
      <c r="C167" s="56" t="s">
        <v>34</v>
      </c>
      <c r="D167" s="56"/>
      <c r="F167" s="5"/>
      <c r="G167" s="52" t="s">
        <v>5</v>
      </c>
      <c r="H167" s="55"/>
      <c r="I167" s="167" t="s">
        <v>6</v>
      </c>
      <c r="J167" s="168"/>
      <c r="K167" s="168"/>
      <c r="L167" s="168"/>
      <c r="M167" s="168"/>
      <c r="N167" s="169"/>
    </row>
    <row r="168" spans="2:14" ht="15.6">
      <c r="B168" s="54"/>
      <c r="C168" t="s">
        <v>35</v>
      </c>
      <c r="D168" s="56"/>
      <c r="F168" s="5"/>
      <c r="G168" s="52" t="s">
        <v>36</v>
      </c>
      <c r="H168" s="55"/>
      <c r="I168" s="168">
        <v>44695</v>
      </c>
      <c r="J168" s="168"/>
      <c r="K168" s="168"/>
      <c r="L168" s="168"/>
      <c r="M168" s="168"/>
      <c r="N168" s="169"/>
    </row>
    <row r="169" spans="2:14" ht="15" thickBot="1">
      <c r="B169" s="54"/>
      <c r="N169" s="58"/>
    </row>
    <row r="170" spans="2:14">
      <c r="B170" s="59" t="s">
        <v>10</v>
      </c>
      <c r="C170" s="170" t="s">
        <v>180</v>
      </c>
      <c r="D170" s="170"/>
      <c r="E170" s="60"/>
      <c r="F170" s="61" t="s">
        <v>11</v>
      </c>
      <c r="G170" s="170" t="s">
        <v>162</v>
      </c>
      <c r="H170" s="170"/>
      <c r="I170" s="170"/>
      <c r="J170" s="170"/>
      <c r="K170" s="170"/>
      <c r="L170" s="170"/>
      <c r="M170" s="170"/>
      <c r="N170" s="171"/>
    </row>
    <row r="171" spans="2:14">
      <c r="B171" s="62" t="s">
        <v>12</v>
      </c>
      <c r="C171" s="159" t="s">
        <v>146</v>
      </c>
      <c r="D171" s="159"/>
      <c r="E171" s="63"/>
      <c r="F171" s="64" t="s">
        <v>13</v>
      </c>
      <c r="G171" s="159" t="s">
        <v>169</v>
      </c>
      <c r="H171" s="159"/>
      <c r="I171" s="159"/>
      <c r="J171" s="159"/>
      <c r="K171" s="159"/>
      <c r="L171" s="159"/>
      <c r="M171" s="159"/>
      <c r="N171" s="160"/>
    </row>
    <row r="172" spans="2:14">
      <c r="B172" s="62" t="s">
        <v>14</v>
      </c>
      <c r="C172" s="159" t="s">
        <v>223</v>
      </c>
      <c r="D172" s="159"/>
      <c r="E172" s="63"/>
      <c r="F172" s="64" t="s">
        <v>15</v>
      </c>
      <c r="G172" s="159" t="s">
        <v>135</v>
      </c>
      <c r="H172" s="159"/>
      <c r="I172" s="159"/>
      <c r="J172" s="159"/>
      <c r="K172" s="159"/>
      <c r="L172" s="159"/>
      <c r="M172" s="159"/>
      <c r="N172" s="160"/>
    </row>
    <row r="173" spans="2:14">
      <c r="B173" s="164" t="s">
        <v>37</v>
      </c>
      <c r="C173" s="165"/>
      <c r="D173" s="165"/>
      <c r="E173" s="65"/>
      <c r="F173" s="165" t="s">
        <v>37</v>
      </c>
      <c r="G173" s="165"/>
      <c r="H173" s="165"/>
      <c r="I173" s="165"/>
      <c r="J173" s="165"/>
      <c r="K173" s="165"/>
      <c r="L173" s="165"/>
      <c r="M173" s="165"/>
      <c r="N173" s="166"/>
    </row>
    <row r="174" spans="2:14">
      <c r="B174" s="66" t="s">
        <v>38</v>
      </c>
      <c r="C174" s="159" t="s">
        <v>146</v>
      </c>
      <c r="D174" s="159"/>
      <c r="E174" s="63"/>
      <c r="F174" s="67" t="s">
        <v>38</v>
      </c>
      <c r="G174" s="159" t="s">
        <v>169</v>
      </c>
      <c r="H174" s="159"/>
      <c r="I174" s="159"/>
      <c r="J174" s="159"/>
      <c r="K174" s="159"/>
      <c r="L174" s="159"/>
      <c r="M174" s="159"/>
      <c r="N174" s="160"/>
    </row>
    <row r="175" spans="2:14" ht="15" thickBot="1">
      <c r="B175" s="68" t="s">
        <v>38</v>
      </c>
      <c r="C175" s="161" t="s">
        <v>223</v>
      </c>
      <c r="D175" s="161"/>
      <c r="E175" s="69"/>
      <c r="F175" s="70" t="s">
        <v>38</v>
      </c>
      <c r="G175" s="161" t="s">
        <v>135</v>
      </c>
      <c r="H175" s="161"/>
      <c r="I175" s="161"/>
      <c r="J175" s="161"/>
      <c r="K175" s="161"/>
      <c r="L175" s="161"/>
      <c r="M175" s="161"/>
      <c r="N175" s="162"/>
    </row>
    <row r="176" spans="2:14">
      <c r="B176" s="54"/>
      <c r="N176" s="58"/>
    </row>
    <row r="177" spans="2:14" ht="15" thickBot="1">
      <c r="B177" s="71" t="s">
        <v>18</v>
      </c>
      <c r="F177" s="73">
        <v>1</v>
      </c>
      <c r="G177" s="73">
        <v>2</v>
      </c>
      <c r="H177" s="73">
        <v>3</v>
      </c>
      <c r="I177" s="73">
        <v>4</v>
      </c>
      <c r="J177" s="73">
        <v>5</v>
      </c>
      <c r="K177" s="163" t="s">
        <v>19</v>
      </c>
      <c r="L177" s="163"/>
      <c r="M177" s="73" t="s">
        <v>20</v>
      </c>
      <c r="N177" s="74" t="s">
        <v>21</v>
      </c>
    </row>
    <row r="178" spans="2:14">
      <c r="B178" s="75" t="s">
        <v>22</v>
      </c>
      <c r="C178" s="157" t="str">
        <f>IF(C171&gt;"",C171&amp;" - "&amp;G171,"")</f>
        <v>Jimi Koivumäki - Eetu Hyttinen</v>
      </c>
      <c r="D178" s="157"/>
      <c r="E178" s="76"/>
      <c r="F178" s="77">
        <v>6</v>
      </c>
      <c r="G178" s="77">
        <v>1</v>
      </c>
      <c r="H178" s="77">
        <v>3</v>
      </c>
      <c r="I178" s="77"/>
      <c r="J178" s="78"/>
      <c r="K178" s="79">
        <f>IF(ISBLANK(F178),"",COUNTIF(F178:J178,"&gt;=0"))</f>
        <v>3</v>
      </c>
      <c r="L178" s="80">
        <f>IF(ISBLANK(F178),"",IF(LEFT(F178)="-",1,0)+IF(LEFT(G178)="-",1,0)+IF(LEFT(H178)="-",1,0)+IF(LEFT(I178)="-",1,0)+IF(LEFT(J178)="-",1,0))</f>
        <v>0</v>
      </c>
      <c r="M178" s="81">
        <f t="shared" ref="M178:N182" si="6">IF(K178=3,1,"")</f>
        <v>1</v>
      </c>
      <c r="N178" s="82" t="str">
        <f t="shared" si="6"/>
        <v/>
      </c>
    </row>
    <row r="179" spans="2:14">
      <c r="B179" s="75" t="s">
        <v>23</v>
      </c>
      <c r="C179" s="157" t="str">
        <f>IF(C172&gt;"",C172&amp;" - "&amp;G172,"")</f>
        <v>Topias Visti - Luka Oinas</v>
      </c>
      <c r="D179" s="157"/>
      <c r="E179" s="76"/>
      <c r="F179" s="77">
        <v>-6</v>
      </c>
      <c r="G179" s="77">
        <v>-4</v>
      </c>
      <c r="H179" s="77">
        <v>-5</v>
      </c>
      <c r="I179" s="77"/>
      <c r="J179" s="83"/>
      <c r="K179" s="67">
        <f>IF(ISBLANK(F179),"",COUNTIF(F179:J179,"&gt;=0"))</f>
        <v>0</v>
      </c>
      <c r="L179" s="84">
        <f>IF(ISBLANK(F179),"",IF(LEFT(F179)="-",1,0)+IF(LEFT(G179)="-",1,0)+IF(LEFT(H179)="-",1,0)+IF(LEFT(I179)="-",1,0)+IF(LEFT(J179)="-",1,0))</f>
        <v>3</v>
      </c>
      <c r="M179" s="85" t="str">
        <f t="shared" si="6"/>
        <v/>
      </c>
      <c r="N179" s="86">
        <f t="shared" si="6"/>
        <v>1</v>
      </c>
    </row>
    <row r="180" spans="2:14">
      <c r="B180" s="87" t="s">
        <v>39</v>
      </c>
      <c r="C180" s="88" t="str">
        <f>IF(C174&gt;"",C174&amp;" / "&amp;C175,"")</f>
        <v>Jimi Koivumäki / Topias Visti</v>
      </c>
      <c r="D180" s="88" t="str">
        <f>IF(G174&gt;"",G174&amp;" / "&amp;G175,"")</f>
        <v>Eetu Hyttinen / Luka Oinas</v>
      </c>
      <c r="E180" s="89"/>
      <c r="F180" s="77">
        <v>9</v>
      </c>
      <c r="G180" s="77">
        <v>-6</v>
      </c>
      <c r="H180" s="77">
        <v>-9</v>
      </c>
      <c r="I180" s="77">
        <v>-6</v>
      </c>
      <c r="J180" s="83"/>
      <c r="K180" s="67">
        <f>IF(ISBLANK(F180),"",COUNTIF(F180:J180,"&gt;=0"))</f>
        <v>1</v>
      </c>
      <c r="L180" s="84">
        <f>IF(ISBLANK(F180),"",IF(LEFT(F180)="-",1,0)+IF(LEFT(G180)="-",1,0)+IF(LEFT(H180)="-",1,0)+IF(LEFT(I180)="-",1,0)+IF(LEFT(J180)="-",1,0))</f>
        <v>3</v>
      </c>
      <c r="M180" s="85" t="str">
        <f t="shared" si="6"/>
        <v/>
      </c>
      <c r="N180" s="86">
        <f t="shared" si="6"/>
        <v>1</v>
      </c>
    </row>
    <row r="181" spans="2:14">
      <c r="B181" s="75" t="s">
        <v>25</v>
      </c>
      <c r="C181" s="157" t="str">
        <f>IF(C171&gt;"",C171&amp;" - "&amp;G172,"")</f>
        <v>Jimi Koivumäki - Luka Oinas</v>
      </c>
      <c r="D181" s="157"/>
      <c r="E181" s="76"/>
      <c r="F181" s="77">
        <v>-6</v>
      </c>
      <c r="G181" s="77">
        <v>-4</v>
      </c>
      <c r="H181" s="77">
        <v>-8</v>
      </c>
      <c r="I181" s="77"/>
      <c r="J181" s="83"/>
      <c r="K181" s="67">
        <f>IF(ISBLANK(F181),"",COUNTIF(F181:J181,"&gt;=0"))</f>
        <v>0</v>
      </c>
      <c r="L181" s="84">
        <f>IF(ISBLANK(F181),"",IF(LEFT(F181)="-",1,0)+IF(LEFT(G181)="-",1,0)+IF(LEFT(H181)="-",1,0)+IF(LEFT(I181)="-",1,0)+IF(LEFT(J181)="-",1,0))</f>
        <v>3</v>
      </c>
      <c r="M181" s="85" t="str">
        <f t="shared" si="6"/>
        <v/>
      </c>
      <c r="N181" s="86">
        <f t="shared" si="6"/>
        <v>1</v>
      </c>
    </row>
    <row r="182" spans="2:14" ht="15" thickBot="1">
      <c r="B182" s="75" t="s">
        <v>26</v>
      </c>
      <c r="C182" s="157" t="str">
        <f>IF(C172&gt;"",C172&amp;" - "&amp;G171,"")</f>
        <v>Topias Visti - Eetu Hyttinen</v>
      </c>
      <c r="D182" s="157"/>
      <c r="E182" s="76"/>
      <c r="F182" s="77"/>
      <c r="G182" s="77"/>
      <c r="H182" s="77"/>
      <c r="I182" s="77"/>
      <c r="J182" s="83"/>
      <c r="K182" s="70" t="str">
        <f>IF(ISBLANK(F182),"",COUNTIF(F182:J182,"&gt;=0"))</f>
        <v/>
      </c>
      <c r="L182" s="90" t="str">
        <f>IF(ISBLANK(F182),"",IF(LEFT(F182)="-",1,0)+IF(LEFT(G182)="-",1,0)+IF(LEFT(H182)="-",1,0)+IF(LEFT(I182)="-",1,0)+IF(LEFT(J182)="-",1,0))</f>
        <v/>
      </c>
      <c r="M182" s="91" t="str">
        <f t="shared" si="6"/>
        <v/>
      </c>
      <c r="N182" s="92" t="str">
        <f t="shared" si="6"/>
        <v/>
      </c>
    </row>
    <row r="183" spans="2:14" ht="18.600000000000001" thickBot="1">
      <c r="B183" s="54"/>
      <c r="F183" s="102"/>
      <c r="G183" s="102"/>
      <c r="H183" s="102"/>
      <c r="I183" s="158" t="s">
        <v>27</v>
      </c>
      <c r="J183" s="158"/>
      <c r="K183" s="94">
        <f>COUNTIF(K178:K182,"=3")</f>
        <v>1</v>
      </c>
      <c r="L183" s="95">
        <f>COUNTIF(L178:L182,"=3")</f>
        <v>3</v>
      </c>
      <c r="M183" s="96">
        <f>SUM(M178:M182)</f>
        <v>1</v>
      </c>
      <c r="N183" s="97">
        <f>SUM(N178:N182)</f>
        <v>3</v>
      </c>
    </row>
    <row r="184" spans="2:14">
      <c r="B184" s="98" t="s">
        <v>28</v>
      </c>
      <c r="N184" s="58"/>
    </row>
    <row r="185" spans="2:14">
      <c r="B185" s="99" t="s">
        <v>29</v>
      </c>
      <c r="D185" s="100" t="s">
        <v>30</v>
      </c>
      <c r="F185" s="100" t="s">
        <v>31</v>
      </c>
      <c r="G185" s="100"/>
      <c r="H185" s="101"/>
      <c r="J185" s="151" t="s">
        <v>32</v>
      </c>
      <c r="K185" s="151"/>
      <c r="L185" s="151"/>
      <c r="M185" s="151"/>
      <c r="N185" s="152"/>
    </row>
    <row r="186" spans="2:14" ht="21.6" thickBot="1">
      <c r="B186" s="153"/>
      <c r="C186" s="154"/>
      <c r="D186" s="154"/>
      <c r="E186" s="102"/>
      <c r="F186" s="154"/>
      <c r="G186" s="154"/>
      <c r="H186" s="154"/>
      <c r="I186" s="154"/>
      <c r="J186" s="155" t="str">
        <f>IF(M183=3,C170,IF(N183=3,G170,""))</f>
        <v>OPT-86 1</v>
      </c>
      <c r="K186" s="155"/>
      <c r="L186" s="155"/>
      <c r="M186" s="155"/>
      <c r="N186" s="156"/>
    </row>
    <row r="187" spans="2:14">
      <c r="B187" s="103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5"/>
    </row>
  </sheetData>
  <mergeCells count="182">
    <mergeCell ref="B10:D10"/>
    <mergeCell ref="F10:N10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16:D16"/>
    <mergeCell ref="C18:D18"/>
    <mergeCell ref="C19:D19"/>
    <mergeCell ref="I20:J20"/>
    <mergeCell ref="J22:N22"/>
    <mergeCell ref="I2:N2"/>
    <mergeCell ref="I3:N3"/>
    <mergeCell ref="I4:N4"/>
    <mergeCell ref="I5:N5"/>
    <mergeCell ref="C7:D7"/>
    <mergeCell ref="G7:N7"/>
    <mergeCell ref="C8:D8"/>
    <mergeCell ref="G8:N8"/>
    <mergeCell ref="C9:D9"/>
    <mergeCell ref="G9:N9"/>
    <mergeCell ref="C36:D36"/>
    <mergeCell ref="G36:N36"/>
    <mergeCell ref="C37:D37"/>
    <mergeCell ref="G37:N37"/>
    <mergeCell ref="B38:D38"/>
    <mergeCell ref="F38:N38"/>
    <mergeCell ref="I30:N30"/>
    <mergeCell ref="I31:N31"/>
    <mergeCell ref="I32:N32"/>
    <mergeCell ref="I33:N33"/>
    <mergeCell ref="C35:D35"/>
    <mergeCell ref="G35:N35"/>
    <mergeCell ref="C43:D43"/>
    <mergeCell ref="C44:D44"/>
    <mergeCell ref="C46:D46"/>
    <mergeCell ref="C47:D47"/>
    <mergeCell ref="I48:J48"/>
    <mergeCell ref="C39:D39"/>
    <mergeCell ref="G39:N39"/>
    <mergeCell ref="C40:D40"/>
    <mergeCell ref="G40:N40"/>
    <mergeCell ref="K42:L42"/>
    <mergeCell ref="I58:N58"/>
    <mergeCell ref="I59:N59"/>
    <mergeCell ref="I60:N60"/>
    <mergeCell ref="C62:D62"/>
    <mergeCell ref="G62:N62"/>
    <mergeCell ref="J50:N50"/>
    <mergeCell ref="B51:D51"/>
    <mergeCell ref="F51:I51"/>
    <mergeCell ref="J51:N51"/>
    <mergeCell ref="I57:N57"/>
    <mergeCell ref="C66:D66"/>
    <mergeCell ref="G66:N66"/>
    <mergeCell ref="C67:D67"/>
    <mergeCell ref="G67:N67"/>
    <mergeCell ref="K69:L69"/>
    <mergeCell ref="C63:D63"/>
    <mergeCell ref="G63:N63"/>
    <mergeCell ref="C64:D64"/>
    <mergeCell ref="G64:N64"/>
    <mergeCell ref="B65:D65"/>
    <mergeCell ref="F65:N65"/>
    <mergeCell ref="J77:N77"/>
    <mergeCell ref="B78:D78"/>
    <mergeCell ref="F78:I78"/>
    <mergeCell ref="J78:N78"/>
    <mergeCell ref="I84:N84"/>
    <mergeCell ref="C70:D70"/>
    <mergeCell ref="C71:D71"/>
    <mergeCell ref="C73:D73"/>
    <mergeCell ref="C74:D74"/>
    <mergeCell ref="I75:J75"/>
    <mergeCell ref="C90:D90"/>
    <mergeCell ref="G90:N90"/>
    <mergeCell ref="C91:D91"/>
    <mergeCell ref="G91:N91"/>
    <mergeCell ref="B92:D92"/>
    <mergeCell ref="F92:N92"/>
    <mergeCell ref="I85:N85"/>
    <mergeCell ref="I86:N86"/>
    <mergeCell ref="I87:N87"/>
    <mergeCell ref="C89:D89"/>
    <mergeCell ref="G89:N89"/>
    <mergeCell ref="C97:D97"/>
    <mergeCell ref="C98:D98"/>
    <mergeCell ref="C100:D100"/>
    <mergeCell ref="C101:D101"/>
    <mergeCell ref="I102:J102"/>
    <mergeCell ref="C93:D93"/>
    <mergeCell ref="G93:N93"/>
    <mergeCell ref="C94:D94"/>
    <mergeCell ref="G94:N94"/>
    <mergeCell ref="K96:L96"/>
    <mergeCell ref="I112:N112"/>
    <mergeCell ref="I113:N113"/>
    <mergeCell ref="I114:N114"/>
    <mergeCell ref="C116:D116"/>
    <mergeCell ref="G116:N116"/>
    <mergeCell ref="J104:N104"/>
    <mergeCell ref="B105:D105"/>
    <mergeCell ref="F105:I105"/>
    <mergeCell ref="J105:N105"/>
    <mergeCell ref="I111:N111"/>
    <mergeCell ref="C120:D120"/>
    <mergeCell ref="G120:N120"/>
    <mergeCell ref="C121:D121"/>
    <mergeCell ref="G121:N121"/>
    <mergeCell ref="K123:L123"/>
    <mergeCell ref="C117:D117"/>
    <mergeCell ref="G117:N117"/>
    <mergeCell ref="C118:D118"/>
    <mergeCell ref="G118:N118"/>
    <mergeCell ref="B119:D119"/>
    <mergeCell ref="F119:N119"/>
    <mergeCell ref="J131:N131"/>
    <mergeCell ref="B132:D132"/>
    <mergeCell ref="F132:I132"/>
    <mergeCell ref="J132:N132"/>
    <mergeCell ref="I138:N138"/>
    <mergeCell ref="C124:D124"/>
    <mergeCell ref="C125:D125"/>
    <mergeCell ref="C127:D127"/>
    <mergeCell ref="C128:D128"/>
    <mergeCell ref="I129:J129"/>
    <mergeCell ref="C144:D144"/>
    <mergeCell ref="G144:N144"/>
    <mergeCell ref="C145:D145"/>
    <mergeCell ref="G145:N145"/>
    <mergeCell ref="B146:D146"/>
    <mergeCell ref="F146:N146"/>
    <mergeCell ref="I139:N139"/>
    <mergeCell ref="I140:N140"/>
    <mergeCell ref="I141:N141"/>
    <mergeCell ref="C143:D143"/>
    <mergeCell ref="G143:N143"/>
    <mergeCell ref="C151:D151"/>
    <mergeCell ref="C152:D152"/>
    <mergeCell ref="C154:D154"/>
    <mergeCell ref="C155:D155"/>
    <mergeCell ref="I156:J156"/>
    <mergeCell ref="C147:D147"/>
    <mergeCell ref="G147:N147"/>
    <mergeCell ref="C148:D148"/>
    <mergeCell ref="G148:N148"/>
    <mergeCell ref="K150:L150"/>
    <mergeCell ref="I166:N166"/>
    <mergeCell ref="I167:N167"/>
    <mergeCell ref="I168:N168"/>
    <mergeCell ref="C170:D170"/>
    <mergeCell ref="G170:N170"/>
    <mergeCell ref="J158:N158"/>
    <mergeCell ref="B159:D159"/>
    <mergeCell ref="F159:I159"/>
    <mergeCell ref="J159:N159"/>
    <mergeCell ref="I165:N165"/>
    <mergeCell ref="C174:D174"/>
    <mergeCell ref="G174:N174"/>
    <mergeCell ref="C175:D175"/>
    <mergeCell ref="G175:N175"/>
    <mergeCell ref="K177:L177"/>
    <mergeCell ref="C171:D171"/>
    <mergeCell ref="G171:N171"/>
    <mergeCell ref="C172:D172"/>
    <mergeCell ref="G172:N172"/>
    <mergeCell ref="B173:D173"/>
    <mergeCell ref="F173:N173"/>
    <mergeCell ref="J185:N185"/>
    <mergeCell ref="B186:D186"/>
    <mergeCell ref="F186:I186"/>
    <mergeCell ref="J186:N186"/>
    <mergeCell ref="C178:D178"/>
    <mergeCell ref="C179:D179"/>
    <mergeCell ref="C181:D181"/>
    <mergeCell ref="C182:D182"/>
    <mergeCell ref="I183:J18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872D-5232-4F6B-8320-54F4A481DDA8}">
  <dimension ref="A1:H15"/>
  <sheetViews>
    <sheetView workbookViewId="0">
      <selection activeCell="F23" sqref="F23"/>
    </sheetView>
  </sheetViews>
  <sheetFormatPr defaultRowHeight="14.4"/>
  <cols>
    <col min="1" max="4" width="11.5546875"/>
    <col min="5" max="5" width="14.5546875" customWidth="1"/>
    <col min="6" max="6" width="16.77734375" customWidth="1"/>
    <col min="7" max="7" width="13.44140625" customWidth="1"/>
  </cols>
  <sheetData>
    <row r="1" spans="1:8" ht="15" thickBot="1"/>
    <row r="2" spans="1:8" ht="17.399999999999999">
      <c r="A2" s="106"/>
      <c r="B2" s="107" t="s">
        <v>43</v>
      </c>
      <c r="C2" s="108"/>
      <c r="D2" s="108"/>
      <c r="E2" s="109"/>
      <c r="F2" s="110"/>
      <c r="G2" s="111"/>
      <c r="H2" s="111"/>
    </row>
    <row r="3" spans="1:8" ht="15.6">
      <c r="A3" s="106"/>
      <c r="B3" s="113" t="s">
        <v>106</v>
      </c>
      <c r="C3" s="112"/>
      <c r="D3" s="112"/>
      <c r="E3" s="114"/>
      <c r="F3" s="110"/>
      <c r="G3" s="111"/>
      <c r="H3" s="111"/>
    </row>
    <row r="4" spans="1:8" ht="16.2" thickBot="1">
      <c r="A4" s="106"/>
      <c r="B4" s="190">
        <v>44695</v>
      </c>
      <c r="C4" s="116"/>
      <c r="D4" s="116"/>
      <c r="E4" s="117"/>
      <c r="F4" s="110"/>
      <c r="G4" s="111"/>
      <c r="H4" s="111"/>
    </row>
    <row r="5" spans="1:8">
      <c r="A5" s="118"/>
      <c r="B5" s="119"/>
      <c r="C5" s="119"/>
      <c r="D5" s="119"/>
      <c r="E5" s="130"/>
      <c r="F5" s="111"/>
      <c r="G5" s="111"/>
      <c r="H5" s="111"/>
    </row>
    <row r="6" spans="1:8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  <c r="H6" s="111"/>
    </row>
    <row r="7" spans="1:8">
      <c r="A7" s="145">
        <v>1</v>
      </c>
      <c r="B7" s="145" t="s">
        <v>108</v>
      </c>
      <c r="C7" s="145" t="s">
        <v>162</v>
      </c>
      <c r="D7" s="145"/>
      <c r="E7" s="146" t="s">
        <v>50</v>
      </c>
      <c r="F7" s="111"/>
      <c r="G7" s="111"/>
      <c r="H7" s="57"/>
    </row>
    <row r="8" spans="1:8">
      <c r="A8" s="145">
        <v>2</v>
      </c>
      <c r="B8" s="145" t="s">
        <v>109</v>
      </c>
      <c r="C8" s="145" t="s">
        <v>76</v>
      </c>
      <c r="D8" s="145"/>
      <c r="E8" s="147" t="s">
        <v>153</v>
      </c>
      <c r="F8" s="146" t="s">
        <v>50</v>
      </c>
      <c r="G8" s="111"/>
      <c r="H8" s="57"/>
    </row>
    <row r="9" spans="1:8">
      <c r="A9" s="144">
        <v>3</v>
      </c>
      <c r="B9" s="144" t="s">
        <v>111</v>
      </c>
      <c r="C9" s="144" t="s">
        <v>86</v>
      </c>
      <c r="D9" s="144"/>
      <c r="E9" s="146" t="s">
        <v>59</v>
      </c>
      <c r="F9" s="147" t="s">
        <v>152</v>
      </c>
      <c r="G9" s="110"/>
      <c r="H9" s="57"/>
    </row>
    <row r="10" spans="1:8">
      <c r="A10" s="144">
        <v>4</v>
      </c>
      <c r="B10" s="144" t="s">
        <v>113</v>
      </c>
      <c r="C10" s="144" t="s">
        <v>163</v>
      </c>
      <c r="D10" s="144"/>
      <c r="E10" s="148" t="s">
        <v>152</v>
      </c>
      <c r="F10" s="106"/>
      <c r="G10" s="146" t="s">
        <v>50</v>
      </c>
      <c r="H10" s="57"/>
    </row>
    <row r="11" spans="1:8">
      <c r="A11" s="145">
        <v>5</v>
      </c>
      <c r="B11" s="145" t="s">
        <v>114</v>
      </c>
      <c r="C11" s="145" t="s">
        <v>188</v>
      </c>
      <c r="D11" s="145"/>
      <c r="E11" s="146" t="s">
        <v>112</v>
      </c>
      <c r="F11" s="106"/>
      <c r="G11" s="193" t="s">
        <v>152</v>
      </c>
    </row>
    <row r="12" spans="1:8">
      <c r="A12" s="145">
        <v>6</v>
      </c>
      <c r="B12" s="145" t="s">
        <v>115</v>
      </c>
      <c r="C12" s="145" t="s">
        <v>81</v>
      </c>
      <c r="D12" s="145"/>
      <c r="E12" s="147" t="s">
        <v>152</v>
      </c>
      <c r="F12" s="150" t="s">
        <v>110</v>
      </c>
      <c r="G12" s="149"/>
    </row>
    <row r="13" spans="1:8">
      <c r="A13" s="144">
        <v>7</v>
      </c>
      <c r="B13" s="144" t="s">
        <v>117</v>
      </c>
      <c r="C13" s="144" t="s">
        <v>58</v>
      </c>
      <c r="D13" s="144"/>
      <c r="E13" s="146" t="s">
        <v>110</v>
      </c>
      <c r="F13" s="148" t="s">
        <v>152</v>
      </c>
      <c r="G13" s="149"/>
    </row>
    <row r="14" spans="1:8">
      <c r="A14" s="144">
        <v>8</v>
      </c>
      <c r="B14" s="144" t="s">
        <v>118</v>
      </c>
      <c r="C14" s="144" t="s">
        <v>180</v>
      </c>
      <c r="D14" s="144"/>
      <c r="E14" s="148" t="s">
        <v>153</v>
      </c>
      <c r="F14" s="111"/>
      <c r="G14" s="149"/>
    </row>
    <row r="15" spans="1:8">
      <c r="F15" s="5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63EC-ED61-4EAB-B754-D0495C7D8547}">
  <dimension ref="A1:N372"/>
  <sheetViews>
    <sheetView workbookViewId="0">
      <selection activeCell="P2" sqref="P2"/>
    </sheetView>
  </sheetViews>
  <sheetFormatPr defaultRowHeight="14.4"/>
  <cols>
    <col min="1" max="1" width="2.77734375" customWidth="1"/>
    <col min="2" max="2" width="7.33203125" customWidth="1"/>
    <col min="3" max="3" width="18.44140625" customWidth="1"/>
    <col min="4" max="4" width="20.6640625" customWidth="1"/>
    <col min="5" max="5" width="2.33203125" customWidth="1"/>
    <col min="6" max="10" width="5.6640625" customWidth="1"/>
    <col min="11" max="11" width="4.33203125" customWidth="1"/>
    <col min="12" max="12" width="4.109375" customWidth="1"/>
    <col min="13" max="14" width="5.6640625" customWidth="1"/>
    <col min="257" max="257" width="0" hidden="1" customWidth="1"/>
    <col min="258" max="258" width="7.33203125" customWidth="1"/>
    <col min="259" max="259" width="18.44140625" customWidth="1"/>
    <col min="260" max="260" width="20.6640625" customWidth="1"/>
    <col min="261" max="261" width="2.33203125" customWidth="1"/>
    <col min="262" max="266" width="5.6640625" customWidth="1"/>
    <col min="267" max="267" width="4.33203125" customWidth="1"/>
    <col min="268" max="268" width="4.109375" customWidth="1"/>
    <col min="269" max="270" width="5.6640625" customWidth="1"/>
    <col min="513" max="513" width="0" hidden="1" customWidth="1"/>
    <col min="514" max="514" width="7.33203125" customWidth="1"/>
    <col min="515" max="515" width="18.44140625" customWidth="1"/>
    <col min="516" max="516" width="20.6640625" customWidth="1"/>
    <col min="517" max="517" width="2.33203125" customWidth="1"/>
    <col min="518" max="522" width="5.6640625" customWidth="1"/>
    <col min="523" max="523" width="4.33203125" customWidth="1"/>
    <col min="524" max="524" width="4.109375" customWidth="1"/>
    <col min="525" max="526" width="5.6640625" customWidth="1"/>
    <col min="769" max="769" width="0" hidden="1" customWidth="1"/>
    <col min="770" max="770" width="7.33203125" customWidth="1"/>
    <col min="771" max="771" width="18.44140625" customWidth="1"/>
    <col min="772" max="772" width="20.6640625" customWidth="1"/>
    <col min="773" max="773" width="2.33203125" customWidth="1"/>
    <col min="774" max="778" width="5.6640625" customWidth="1"/>
    <col min="779" max="779" width="4.33203125" customWidth="1"/>
    <col min="780" max="780" width="4.109375" customWidth="1"/>
    <col min="781" max="782" width="5.6640625" customWidth="1"/>
    <col min="1025" max="1025" width="0" hidden="1" customWidth="1"/>
    <col min="1026" max="1026" width="7.33203125" customWidth="1"/>
    <col min="1027" max="1027" width="18.44140625" customWidth="1"/>
    <col min="1028" max="1028" width="20.6640625" customWidth="1"/>
    <col min="1029" max="1029" width="2.33203125" customWidth="1"/>
    <col min="1030" max="1034" width="5.6640625" customWidth="1"/>
    <col min="1035" max="1035" width="4.33203125" customWidth="1"/>
    <col min="1036" max="1036" width="4.109375" customWidth="1"/>
    <col min="1037" max="1038" width="5.6640625" customWidth="1"/>
    <col min="1281" max="1281" width="0" hidden="1" customWidth="1"/>
    <col min="1282" max="1282" width="7.33203125" customWidth="1"/>
    <col min="1283" max="1283" width="18.44140625" customWidth="1"/>
    <col min="1284" max="1284" width="20.6640625" customWidth="1"/>
    <col min="1285" max="1285" width="2.33203125" customWidth="1"/>
    <col min="1286" max="1290" width="5.6640625" customWidth="1"/>
    <col min="1291" max="1291" width="4.33203125" customWidth="1"/>
    <col min="1292" max="1292" width="4.109375" customWidth="1"/>
    <col min="1293" max="1294" width="5.6640625" customWidth="1"/>
    <col min="1537" max="1537" width="0" hidden="1" customWidth="1"/>
    <col min="1538" max="1538" width="7.33203125" customWidth="1"/>
    <col min="1539" max="1539" width="18.44140625" customWidth="1"/>
    <col min="1540" max="1540" width="20.6640625" customWidth="1"/>
    <col min="1541" max="1541" width="2.33203125" customWidth="1"/>
    <col min="1542" max="1546" width="5.6640625" customWidth="1"/>
    <col min="1547" max="1547" width="4.33203125" customWidth="1"/>
    <col min="1548" max="1548" width="4.109375" customWidth="1"/>
    <col min="1549" max="1550" width="5.6640625" customWidth="1"/>
    <col min="1793" max="1793" width="0" hidden="1" customWidth="1"/>
    <col min="1794" max="1794" width="7.33203125" customWidth="1"/>
    <col min="1795" max="1795" width="18.44140625" customWidth="1"/>
    <col min="1796" max="1796" width="20.6640625" customWidth="1"/>
    <col min="1797" max="1797" width="2.33203125" customWidth="1"/>
    <col min="1798" max="1802" width="5.6640625" customWidth="1"/>
    <col min="1803" max="1803" width="4.33203125" customWidth="1"/>
    <col min="1804" max="1804" width="4.109375" customWidth="1"/>
    <col min="1805" max="1806" width="5.6640625" customWidth="1"/>
    <col min="2049" max="2049" width="0" hidden="1" customWidth="1"/>
    <col min="2050" max="2050" width="7.33203125" customWidth="1"/>
    <col min="2051" max="2051" width="18.44140625" customWidth="1"/>
    <col min="2052" max="2052" width="20.6640625" customWidth="1"/>
    <col min="2053" max="2053" width="2.33203125" customWidth="1"/>
    <col min="2054" max="2058" width="5.6640625" customWidth="1"/>
    <col min="2059" max="2059" width="4.33203125" customWidth="1"/>
    <col min="2060" max="2060" width="4.109375" customWidth="1"/>
    <col min="2061" max="2062" width="5.6640625" customWidth="1"/>
    <col min="2305" max="2305" width="0" hidden="1" customWidth="1"/>
    <col min="2306" max="2306" width="7.33203125" customWidth="1"/>
    <col min="2307" max="2307" width="18.44140625" customWidth="1"/>
    <col min="2308" max="2308" width="20.6640625" customWidth="1"/>
    <col min="2309" max="2309" width="2.33203125" customWidth="1"/>
    <col min="2310" max="2314" width="5.6640625" customWidth="1"/>
    <col min="2315" max="2315" width="4.33203125" customWidth="1"/>
    <col min="2316" max="2316" width="4.109375" customWidth="1"/>
    <col min="2317" max="2318" width="5.6640625" customWidth="1"/>
    <col min="2561" max="2561" width="0" hidden="1" customWidth="1"/>
    <col min="2562" max="2562" width="7.33203125" customWidth="1"/>
    <col min="2563" max="2563" width="18.44140625" customWidth="1"/>
    <col min="2564" max="2564" width="20.6640625" customWidth="1"/>
    <col min="2565" max="2565" width="2.33203125" customWidth="1"/>
    <col min="2566" max="2570" width="5.6640625" customWidth="1"/>
    <col min="2571" max="2571" width="4.33203125" customWidth="1"/>
    <col min="2572" max="2572" width="4.109375" customWidth="1"/>
    <col min="2573" max="2574" width="5.6640625" customWidth="1"/>
    <col min="2817" max="2817" width="0" hidden="1" customWidth="1"/>
    <col min="2818" max="2818" width="7.33203125" customWidth="1"/>
    <col min="2819" max="2819" width="18.44140625" customWidth="1"/>
    <col min="2820" max="2820" width="20.6640625" customWidth="1"/>
    <col min="2821" max="2821" width="2.33203125" customWidth="1"/>
    <col min="2822" max="2826" width="5.6640625" customWidth="1"/>
    <col min="2827" max="2827" width="4.33203125" customWidth="1"/>
    <col min="2828" max="2828" width="4.109375" customWidth="1"/>
    <col min="2829" max="2830" width="5.6640625" customWidth="1"/>
    <col min="3073" max="3073" width="0" hidden="1" customWidth="1"/>
    <col min="3074" max="3074" width="7.33203125" customWidth="1"/>
    <col min="3075" max="3075" width="18.44140625" customWidth="1"/>
    <col min="3076" max="3076" width="20.6640625" customWidth="1"/>
    <col min="3077" max="3077" width="2.33203125" customWidth="1"/>
    <col min="3078" max="3082" width="5.6640625" customWidth="1"/>
    <col min="3083" max="3083" width="4.33203125" customWidth="1"/>
    <col min="3084" max="3084" width="4.109375" customWidth="1"/>
    <col min="3085" max="3086" width="5.6640625" customWidth="1"/>
    <col min="3329" max="3329" width="0" hidden="1" customWidth="1"/>
    <col min="3330" max="3330" width="7.33203125" customWidth="1"/>
    <col min="3331" max="3331" width="18.44140625" customWidth="1"/>
    <col min="3332" max="3332" width="20.6640625" customWidth="1"/>
    <col min="3333" max="3333" width="2.33203125" customWidth="1"/>
    <col min="3334" max="3338" width="5.6640625" customWidth="1"/>
    <col min="3339" max="3339" width="4.33203125" customWidth="1"/>
    <col min="3340" max="3340" width="4.109375" customWidth="1"/>
    <col min="3341" max="3342" width="5.6640625" customWidth="1"/>
    <col min="3585" max="3585" width="0" hidden="1" customWidth="1"/>
    <col min="3586" max="3586" width="7.33203125" customWidth="1"/>
    <col min="3587" max="3587" width="18.44140625" customWidth="1"/>
    <col min="3588" max="3588" width="20.6640625" customWidth="1"/>
    <col min="3589" max="3589" width="2.33203125" customWidth="1"/>
    <col min="3590" max="3594" width="5.6640625" customWidth="1"/>
    <col min="3595" max="3595" width="4.33203125" customWidth="1"/>
    <col min="3596" max="3596" width="4.109375" customWidth="1"/>
    <col min="3597" max="3598" width="5.6640625" customWidth="1"/>
    <col min="3841" max="3841" width="0" hidden="1" customWidth="1"/>
    <col min="3842" max="3842" width="7.33203125" customWidth="1"/>
    <col min="3843" max="3843" width="18.44140625" customWidth="1"/>
    <col min="3844" max="3844" width="20.6640625" customWidth="1"/>
    <col min="3845" max="3845" width="2.33203125" customWidth="1"/>
    <col min="3846" max="3850" width="5.6640625" customWidth="1"/>
    <col min="3851" max="3851" width="4.33203125" customWidth="1"/>
    <col min="3852" max="3852" width="4.109375" customWidth="1"/>
    <col min="3853" max="3854" width="5.6640625" customWidth="1"/>
    <col min="4097" max="4097" width="0" hidden="1" customWidth="1"/>
    <col min="4098" max="4098" width="7.33203125" customWidth="1"/>
    <col min="4099" max="4099" width="18.44140625" customWidth="1"/>
    <col min="4100" max="4100" width="20.6640625" customWidth="1"/>
    <col min="4101" max="4101" width="2.33203125" customWidth="1"/>
    <col min="4102" max="4106" width="5.6640625" customWidth="1"/>
    <col min="4107" max="4107" width="4.33203125" customWidth="1"/>
    <col min="4108" max="4108" width="4.109375" customWidth="1"/>
    <col min="4109" max="4110" width="5.6640625" customWidth="1"/>
    <col min="4353" max="4353" width="0" hidden="1" customWidth="1"/>
    <col min="4354" max="4354" width="7.33203125" customWidth="1"/>
    <col min="4355" max="4355" width="18.44140625" customWidth="1"/>
    <col min="4356" max="4356" width="20.6640625" customWidth="1"/>
    <col min="4357" max="4357" width="2.33203125" customWidth="1"/>
    <col min="4358" max="4362" width="5.6640625" customWidth="1"/>
    <col min="4363" max="4363" width="4.33203125" customWidth="1"/>
    <col min="4364" max="4364" width="4.109375" customWidth="1"/>
    <col min="4365" max="4366" width="5.6640625" customWidth="1"/>
    <col min="4609" max="4609" width="0" hidden="1" customWidth="1"/>
    <col min="4610" max="4610" width="7.33203125" customWidth="1"/>
    <col min="4611" max="4611" width="18.44140625" customWidth="1"/>
    <col min="4612" max="4612" width="20.6640625" customWidth="1"/>
    <col min="4613" max="4613" width="2.33203125" customWidth="1"/>
    <col min="4614" max="4618" width="5.6640625" customWidth="1"/>
    <col min="4619" max="4619" width="4.33203125" customWidth="1"/>
    <col min="4620" max="4620" width="4.109375" customWidth="1"/>
    <col min="4621" max="4622" width="5.6640625" customWidth="1"/>
    <col min="4865" max="4865" width="0" hidden="1" customWidth="1"/>
    <col min="4866" max="4866" width="7.33203125" customWidth="1"/>
    <col min="4867" max="4867" width="18.44140625" customWidth="1"/>
    <col min="4868" max="4868" width="20.6640625" customWidth="1"/>
    <col min="4869" max="4869" width="2.33203125" customWidth="1"/>
    <col min="4870" max="4874" width="5.6640625" customWidth="1"/>
    <col min="4875" max="4875" width="4.33203125" customWidth="1"/>
    <col min="4876" max="4876" width="4.109375" customWidth="1"/>
    <col min="4877" max="4878" width="5.6640625" customWidth="1"/>
    <col min="5121" max="5121" width="0" hidden="1" customWidth="1"/>
    <col min="5122" max="5122" width="7.33203125" customWidth="1"/>
    <col min="5123" max="5123" width="18.44140625" customWidth="1"/>
    <col min="5124" max="5124" width="20.6640625" customWidth="1"/>
    <col min="5125" max="5125" width="2.33203125" customWidth="1"/>
    <col min="5126" max="5130" width="5.6640625" customWidth="1"/>
    <col min="5131" max="5131" width="4.33203125" customWidth="1"/>
    <col min="5132" max="5132" width="4.109375" customWidth="1"/>
    <col min="5133" max="5134" width="5.6640625" customWidth="1"/>
    <col min="5377" max="5377" width="0" hidden="1" customWidth="1"/>
    <col min="5378" max="5378" width="7.33203125" customWidth="1"/>
    <col min="5379" max="5379" width="18.44140625" customWidth="1"/>
    <col min="5380" max="5380" width="20.6640625" customWidth="1"/>
    <col min="5381" max="5381" width="2.33203125" customWidth="1"/>
    <col min="5382" max="5386" width="5.6640625" customWidth="1"/>
    <col min="5387" max="5387" width="4.33203125" customWidth="1"/>
    <col min="5388" max="5388" width="4.109375" customWidth="1"/>
    <col min="5389" max="5390" width="5.6640625" customWidth="1"/>
    <col min="5633" max="5633" width="0" hidden="1" customWidth="1"/>
    <col min="5634" max="5634" width="7.33203125" customWidth="1"/>
    <col min="5635" max="5635" width="18.44140625" customWidth="1"/>
    <col min="5636" max="5636" width="20.6640625" customWidth="1"/>
    <col min="5637" max="5637" width="2.33203125" customWidth="1"/>
    <col min="5638" max="5642" width="5.6640625" customWidth="1"/>
    <col min="5643" max="5643" width="4.33203125" customWidth="1"/>
    <col min="5644" max="5644" width="4.109375" customWidth="1"/>
    <col min="5645" max="5646" width="5.6640625" customWidth="1"/>
    <col min="5889" max="5889" width="0" hidden="1" customWidth="1"/>
    <col min="5890" max="5890" width="7.33203125" customWidth="1"/>
    <col min="5891" max="5891" width="18.44140625" customWidth="1"/>
    <col min="5892" max="5892" width="20.6640625" customWidth="1"/>
    <col min="5893" max="5893" width="2.33203125" customWidth="1"/>
    <col min="5894" max="5898" width="5.6640625" customWidth="1"/>
    <col min="5899" max="5899" width="4.33203125" customWidth="1"/>
    <col min="5900" max="5900" width="4.109375" customWidth="1"/>
    <col min="5901" max="5902" width="5.6640625" customWidth="1"/>
    <col min="6145" max="6145" width="0" hidden="1" customWidth="1"/>
    <col min="6146" max="6146" width="7.33203125" customWidth="1"/>
    <col min="6147" max="6147" width="18.44140625" customWidth="1"/>
    <col min="6148" max="6148" width="20.6640625" customWidth="1"/>
    <col min="6149" max="6149" width="2.33203125" customWidth="1"/>
    <col min="6150" max="6154" width="5.6640625" customWidth="1"/>
    <col min="6155" max="6155" width="4.33203125" customWidth="1"/>
    <col min="6156" max="6156" width="4.109375" customWidth="1"/>
    <col min="6157" max="6158" width="5.6640625" customWidth="1"/>
    <col min="6401" max="6401" width="0" hidden="1" customWidth="1"/>
    <col min="6402" max="6402" width="7.33203125" customWidth="1"/>
    <col min="6403" max="6403" width="18.44140625" customWidth="1"/>
    <col min="6404" max="6404" width="20.6640625" customWidth="1"/>
    <col min="6405" max="6405" width="2.33203125" customWidth="1"/>
    <col min="6406" max="6410" width="5.6640625" customWidth="1"/>
    <col min="6411" max="6411" width="4.33203125" customWidth="1"/>
    <col min="6412" max="6412" width="4.109375" customWidth="1"/>
    <col min="6413" max="6414" width="5.6640625" customWidth="1"/>
    <col min="6657" max="6657" width="0" hidden="1" customWidth="1"/>
    <col min="6658" max="6658" width="7.33203125" customWidth="1"/>
    <col min="6659" max="6659" width="18.44140625" customWidth="1"/>
    <col min="6660" max="6660" width="20.6640625" customWidth="1"/>
    <col min="6661" max="6661" width="2.33203125" customWidth="1"/>
    <col min="6662" max="6666" width="5.6640625" customWidth="1"/>
    <col min="6667" max="6667" width="4.33203125" customWidth="1"/>
    <col min="6668" max="6668" width="4.109375" customWidth="1"/>
    <col min="6669" max="6670" width="5.6640625" customWidth="1"/>
    <col min="6913" max="6913" width="0" hidden="1" customWidth="1"/>
    <col min="6914" max="6914" width="7.33203125" customWidth="1"/>
    <col min="6915" max="6915" width="18.44140625" customWidth="1"/>
    <col min="6916" max="6916" width="20.6640625" customWidth="1"/>
    <col min="6917" max="6917" width="2.33203125" customWidth="1"/>
    <col min="6918" max="6922" width="5.6640625" customWidth="1"/>
    <col min="6923" max="6923" width="4.33203125" customWidth="1"/>
    <col min="6924" max="6924" width="4.109375" customWidth="1"/>
    <col min="6925" max="6926" width="5.6640625" customWidth="1"/>
    <col min="7169" max="7169" width="0" hidden="1" customWidth="1"/>
    <col min="7170" max="7170" width="7.33203125" customWidth="1"/>
    <col min="7171" max="7171" width="18.44140625" customWidth="1"/>
    <col min="7172" max="7172" width="20.6640625" customWidth="1"/>
    <col min="7173" max="7173" width="2.33203125" customWidth="1"/>
    <col min="7174" max="7178" width="5.6640625" customWidth="1"/>
    <col min="7179" max="7179" width="4.33203125" customWidth="1"/>
    <col min="7180" max="7180" width="4.109375" customWidth="1"/>
    <col min="7181" max="7182" width="5.6640625" customWidth="1"/>
    <col min="7425" max="7425" width="0" hidden="1" customWidth="1"/>
    <col min="7426" max="7426" width="7.33203125" customWidth="1"/>
    <col min="7427" max="7427" width="18.44140625" customWidth="1"/>
    <col min="7428" max="7428" width="20.6640625" customWidth="1"/>
    <col min="7429" max="7429" width="2.33203125" customWidth="1"/>
    <col min="7430" max="7434" width="5.6640625" customWidth="1"/>
    <col min="7435" max="7435" width="4.33203125" customWidth="1"/>
    <col min="7436" max="7436" width="4.109375" customWidth="1"/>
    <col min="7437" max="7438" width="5.6640625" customWidth="1"/>
    <col min="7681" max="7681" width="0" hidden="1" customWidth="1"/>
    <col min="7682" max="7682" width="7.33203125" customWidth="1"/>
    <col min="7683" max="7683" width="18.44140625" customWidth="1"/>
    <col min="7684" max="7684" width="20.6640625" customWidth="1"/>
    <col min="7685" max="7685" width="2.33203125" customWidth="1"/>
    <col min="7686" max="7690" width="5.6640625" customWidth="1"/>
    <col min="7691" max="7691" width="4.33203125" customWidth="1"/>
    <col min="7692" max="7692" width="4.109375" customWidth="1"/>
    <col min="7693" max="7694" width="5.6640625" customWidth="1"/>
    <col min="7937" max="7937" width="0" hidden="1" customWidth="1"/>
    <col min="7938" max="7938" width="7.33203125" customWidth="1"/>
    <col min="7939" max="7939" width="18.44140625" customWidth="1"/>
    <col min="7940" max="7940" width="20.6640625" customWidth="1"/>
    <col min="7941" max="7941" width="2.33203125" customWidth="1"/>
    <col min="7942" max="7946" width="5.6640625" customWidth="1"/>
    <col min="7947" max="7947" width="4.33203125" customWidth="1"/>
    <col min="7948" max="7948" width="4.109375" customWidth="1"/>
    <col min="7949" max="7950" width="5.6640625" customWidth="1"/>
    <col min="8193" max="8193" width="0" hidden="1" customWidth="1"/>
    <col min="8194" max="8194" width="7.33203125" customWidth="1"/>
    <col min="8195" max="8195" width="18.44140625" customWidth="1"/>
    <col min="8196" max="8196" width="20.6640625" customWidth="1"/>
    <col min="8197" max="8197" width="2.33203125" customWidth="1"/>
    <col min="8198" max="8202" width="5.6640625" customWidth="1"/>
    <col min="8203" max="8203" width="4.33203125" customWidth="1"/>
    <col min="8204" max="8204" width="4.109375" customWidth="1"/>
    <col min="8205" max="8206" width="5.6640625" customWidth="1"/>
    <col min="8449" max="8449" width="0" hidden="1" customWidth="1"/>
    <col min="8450" max="8450" width="7.33203125" customWidth="1"/>
    <col min="8451" max="8451" width="18.44140625" customWidth="1"/>
    <col min="8452" max="8452" width="20.6640625" customWidth="1"/>
    <col min="8453" max="8453" width="2.33203125" customWidth="1"/>
    <col min="8454" max="8458" width="5.6640625" customWidth="1"/>
    <col min="8459" max="8459" width="4.33203125" customWidth="1"/>
    <col min="8460" max="8460" width="4.109375" customWidth="1"/>
    <col min="8461" max="8462" width="5.6640625" customWidth="1"/>
    <col min="8705" max="8705" width="0" hidden="1" customWidth="1"/>
    <col min="8706" max="8706" width="7.33203125" customWidth="1"/>
    <col min="8707" max="8707" width="18.44140625" customWidth="1"/>
    <col min="8708" max="8708" width="20.6640625" customWidth="1"/>
    <col min="8709" max="8709" width="2.33203125" customWidth="1"/>
    <col min="8710" max="8714" width="5.6640625" customWidth="1"/>
    <col min="8715" max="8715" width="4.33203125" customWidth="1"/>
    <col min="8716" max="8716" width="4.109375" customWidth="1"/>
    <col min="8717" max="8718" width="5.6640625" customWidth="1"/>
    <col min="8961" max="8961" width="0" hidden="1" customWidth="1"/>
    <col min="8962" max="8962" width="7.33203125" customWidth="1"/>
    <col min="8963" max="8963" width="18.44140625" customWidth="1"/>
    <col min="8964" max="8964" width="20.6640625" customWidth="1"/>
    <col min="8965" max="8965" width="2.33203125" customWidth="1"/>
    <col min="8966" max="8970" width="5.6640625" customWidth="1"/>
    <col min="8971" max="8971" width="4.33203125" customWidth="1"/>
    <col min="8972" max="8972" width="4.109375" customWidth="1"/>
    <col min="8973" max="8974" width="5.6640625" customWidth="1"/>
    <col min="9217" max="9217" width="0" hidden="1" customWidth="1"/>
    <col min="9218" max="9218" width="7.33203125" customWidth="1"/>
    <col min="9219" max="9219" width="18.44140625" customWidth="1"/>
    <col min="9220" max="9220" width="20.6640625" customWidth="1"/>
    <col min="9221" max="9221" width="2.33203125" customWidth="1"/>
    <col min="9222" max="9226" width="5.6640625" customWidth="1"/>
    <col min="9227" max="9227" width="4.33203125" customWidth="1"/>
    <col min="9228" max="9228" width="4.109375" customWidth="1"/>
    <col min="9229" max="9230" width="5.6640625" customWidth="1"/>
    <col min="9473" max="9473" width="0" hidden="1" customWidth="1"/>
    <col min="9474" max="9474" width="7.33203125" customWidth="1"/>
    <col min="9475" max="9475" width="18.44140625" customWidth="1"/>
    <col min="9476" max="9476" width="20.6640625" customWidth="1"/>
    <col min="9477" max="9477" width="2.33203125" customWidth="1"/>
    <col min="9478" max="9482" width="5.6640625" customWidth="1"/>
    <col min="9483" max="9483" width="4.33203125" customWidth="1"/>
    <col min="9484" max="9484" width="4.109375" customWidth="1"/>
    <col min="9485" max="9486" width="5.6640625" customWidth="1"/>
    <col min="9729" max="9729" width="0" hidden="1" customWidth="1"/>
    <col min="9730" max="9730" width="7.33203125" customWidth="1"/>
    <col min="9731" max="9731" width="18.44140625" customWidth="1"/>
    <col min="9732" max="9732" width="20.6640625" customWidth="1"/>
    <col min="9733" max="9733" width="2.33203125" customWidth="1"/>
    <col min="9734" max="9738" width="5.6640625" customWidth="1"/>
    <col min="9739" max="9739" width="4.33203125" customWidth="1"/>
    <col min="9740" max="9740" width="4.109375" customWidth="1"/>
    <col min="9741" max="9742" width="5.6640625" customWidth="1"/>
    <col min="9985" max="9985" width="0" hidden="1" customWidth="1"/>
    <col min="9986" max="9986" width="7.33203125" customWidth="1"/>
    <col min="9987" max="9987" width="18.44140625" customWidth="1"/>
    <col min="9988" max="9988" width="20.6640625" customWidth="1"/>
    <col min="9989" max="9989" width="2.33203125" customWidth="1"/>
    <col min="9990" max="9994" width="5.6640625" customWidth="1"/>
    <col min="9995" max="9995" width="4.33203125" customWidth="1"/>
    <col min="9996" max="9996" width="4.109375" customWidth="1"/>
    <col min="9997" max="9998" width="5.6640625" customWidth="1"/>
    <col min="10241" max="10241" width="0" hidden="1" customWidth="1"/>
    <col min="10242" max="10242" width="7.33203125" customWidth="1"/>
    <col min="10243" max="10243" width="18.44140625" customWidth="1"/>
    <col min="10244" max="10244" width="20.6640625" customWidth="1"/>
    <col min="10245" max="10245" width="2.33203125" customWidth="1"/>
    <col min="10246" max="10250" width="5.6640625" customWidth="1"/>
    <col min="10251" max="10251" width="4.33203125" customWidth="1"/>
    <col min="10252" max="10252" width="4.109375" customWidth="1"/>
    <col min="10253" max="10254" width="5.6640625" customWidth="1"/>
    <col min="10497" max="10497" width="0" hidden="1" customWidth="1"/>
    <col min="10498" max="10498" width="7.33203125" customWidth="1"/>
    <col min="10499" max="10499" width="18.44140625" customWidth="1"/>
    <col min="10500" max="10500" width="20.6640625" customWidth="1"/>
    <col min="10501" max="10501" width="2.33203125" customWidth="1"/>
    <col min="10502" max="10506" width="5.6640625" customWidth="1"/>
    <col min="10507" max="10507" width="4.33203125" customWidth="1"/>
    <col min="10508" max="10508" width="4.109375" customWidth="1"/>
    <col min="10509" max="10510" width="5.6640625" customWidth="1"/>
    <col min="10753" max="10753" width="0" hidden="1" customWidth="1"/>
    <col min="10754" max="10754" width="7.33203125" customWidth="1"/>
    <col min="10755" max="10755" width="18.44140625" customWidth="1"/>
    <col min="10756" max="10756" width="20.6640625" customWidth="1"/>
    <col min="10757" max="10757" width="2.33203125" customWidth="1"/>
    <col min="10758" max="10762" width="5.6640625" customWidth="1"/>
    <col min="10763" max="10763" width="4.33203125" customWidth="1"/>
    <col min="10764" max="10764" width="4.109375" customWidth="1"/>
    <col min="10765" max="10766" width="5.6640625" customWidth="1"/>
    <col min="11009" max="11009" width="0" hidden="1" customWidth="1"/>
    <col min="11010" max="11010" width="7.33203125" customWidth="1"/>
    <col min="11011" max="11011" width="18.44140625" customWidth="1"/>
    <col min="11012" max="11012" width="20.6640625" customWidth="1"/>
    <col min="11013" max="11013" width="2.33203125" customWidth="1"/>
    <col min="11014" max="11018" width="5.6640625" customWidth="1"/>
    <col min="11019" max="11019" width="4.33203125" customWidth="1"/>
    <col min="11020" max="11020" width="4.109375" customWidth="1"/>
    <col min="11021" max="11022" width="5.6640625" customWidth="1"/>
    <col min="11265" max="11265" width="0" hidden="1" customWidth="1"/>
    <col min="11266" max="11266" width="7.33203125" customWidth="1"/>
    <col min="11267" max="11267" width="18.44140625" customWidth="1"/>
    <col min="11268" max="11268" width="20.6640625" customWidth="1"/>
    <col min="11269" max="11269" width="2.33203125" customWidth="1"/>
    <col min="11270" max="11274" width="5.6640625" customWidth="1"/>
    <col min="11275" max="11275" width="4.33203125" customWidth="1"/>
    <col min="11276" max="11276" width="4.109375" customWidth="1"/>
    <col min="11277" max="11278" width="5.6640625" customWidth="1"/>
    <col min="11521" max="11521" width="0" hidden="1" customWidth="1"/>
    <col min="11522" max="11522" width="7.33203125" customWidth="1"/>
    <col min="11523" max="11523" width="18.44140625" customWidth="1"/>
    <col min="11524" max="11524" width="20.6640625" customWidth="1"/>
    <col min="11525" max="11525" width="2.33203125" customWidth="1"/>
    <col min="11526" max="11530" width="5.6640625" customWidth="1"/>
    <col min="11531" max="11531" width="4.33203125" customWidth="1"/>
    <col min="11532" max="11532" width="4.109375" customWidth="1"/>
    <col min="11533" max="11534" width="5.6640625" customWidth="1"/>
    <col min="11777" max="11777" width="0" hidden="1" customWidth="1"/>
    <col min="11778" max="11778" width="7.33203125" customWidth="1"/>
    <col min="11779" max="11779" width="18.44140625" customWidth="1"/>
    <col min="11780" max="11780" width="20.6640625" customWidth="1"/>
    <col min="11781" max="11781" width="2.33203125" customWidth="1"/>
    <col min="11782" max="11786" width="5.6640625" customWidth="1"/>
    <col min="11787" max="11787" width="4.33203125" customWidth="1"/>
    <col min="11788" max="11788" width="4.109375" customWidth="1"/>
    <col min="11789" max="11790" width="5.6640625" customWidth="1"/>
    <col min="12033" max="12033" width="0" hidden="1" customWidth="1"/>
    <col min="12034" max="12034" width="7.33203125" customWidth="1"/>
    <col min="12035" max="12035" width="18.44140625" customWidth="1"/>
    <col min="12036" max="12036" width="20.6640625" customWidth="1"/>
    <col min="12037" max="12037" width="2.33203125" customWidth="1"/>
    <col min="12038" max="12042" width="5.6640625" customWidth="1"/>
    <col min="12043" max="12043" width="4.33203125" customWidth="1"/>
    <col min="12044" max="12044" width="4.109375" customWidth="1"/>
    <col min="12045" max="12046" width="5.6640625" customWidth="1"/>
    <col min="12289" max="12289" width="0" hidden="1" customWidth="1"/>
    <col min="12290" max="12290" width="7.33203125" customWidth="1"/>
    <col min="12291" max="12291" width="18.44140625" customWidth="1"/>
    <col min="12292" max="12292" width="20.6640625" customWidth="1"/>
    <col min="12293" max="12293" width="2.33203125" customWidth="1"/>
    <col min="12294" max="12298" width="5.6640625" customWidth="1"/>
    <col min="12299" max="12299" width="4.33203125" customWidth="1"/>
    <col min="12300" max="12300" width="4.109375" customWidth="1"/>
    <col min="12301" max="12302" width="5.6640625" customWidth="1"/>
    <col min="12545" max="12545" width="0" hidden="1" customWidth="1"/>
    <col min="12546" max="12546" width="7.33203125" customWidth="1"/>
    <col min="12547" max="12547" width="18.44140625" customWidth="1"/>
    <col min="12548" max="12548" width="20.6640625" customWidth="1"/>
    <col min="12549" max="12549" width="2.33203125" customWidth="1"/>
    <col min="12550" max="12554" width="5.6640625" customWidth="1"/>
    <col min="12555" max="12555" width="4.33203125" customWidth="1"/>
    <col min="12556" max="12556" width="4.109375" customWidth="1"/>
    <col min="12557" max="12558" width="5.6640625" customWidth="1"/>
    <col min="12801" max="12801" width="0" hidden="1" customWidth="1"/>
    <col min="12802" max="12802" width="7.33203125" customWidth="1"/>
    <col min="12803" max="12803" width="18.44140625" customWidth="1"/>
    <col min="12804" max="12804" width="20.6640625" customWidth="1"/>
    <col min="12805" max="12805" width="2.33203125" customWidth="1"/>
    <col min="12806" max="12810" width="5.6640625" customWidth="1"/>
    <col min="12811" max="12811" width="4.33203125" customWidth="1"/>
    <col min="12812" max="12812" width="4.109375" customWidth="1"/>
    <col min="12813" max="12814" width="5.6640625" customWidth="1"/>
    <col min="13057" max="13057" width="0" hidden="1" customWidth="1"/>
    <col min="13058" max="13058" width="7.33203125" customWidth="1"/>
    <col min="13059" max="13059" width="18.44140625" customWidth="1"/>
    <col min="13060" max="13060" width="20.6640625" customWidth="1"/>
    <col min="13061" max="13061" width="2.33203125" customWidth="1"/>
    <col min="13062" max="13066" width="5.6640625" customWidth="1"/>
    <col min="13067" max="13067" width="4.33203125" customWidth="1"/>
    <col min="13068" max="13068" width="4.109375" customWidth="1"/>
    <col min="13069" max="13070" width="5.6640625" customWidth="1"/>
    <col min="13313" max="13313" width="0" hidden="1" customWidth="1"/>
    <col min="13314" max="13314" width="7.33203125" customWidth="1"/>
    <col min="13315" max="13315" width="18.44140625" customWidth="1"/>
    <col min="13316" max="13316" width="20.6640625" customWidth="1"/>
    <col min="13317" max="13317" width="2.33203125" customWidth="1"/>
    <col min="13318" max="13322" width="5.6640625" customWidth="1"/>
    <col min="13323" max="13323" width="4.33203125" customWidth="1"/>
    <col min="13324" max="13324" width="4.109375" customWidth="1"/>
    <col min="13325" max="13326" width="5.6640625" customWidth="1"/>
    <col min="13569" max="13569" width="0" hidden="1" customWidth="1"/>
    <col min="13570" max="13570" width="7.33203125" customWidth="1"/>
    <col min="13571" max="13571" width="18.44140625" customWidth="1"/>
    <col min="13572" max="13572" width="20.6640625" customWidth="1"/>
    <col min="13573" max="13573" width="2.33203125" customWidth="1"/>
    <col min="13574" max="13578" width="5.6640625" customWidth="1"/>
    <col min="13579" max="13579" width="4.33203125" customWidth="1"/>
    <col min="13580" max="13580" width="4.109375" customWidth="1"/>
    <col min="13581" max="13582" width="5.6640625" customWidth="1"/>
    <col min="13825" max="13825" width="0" hidden="1" customWidth="1"/>
    <col min="13826" max="13826" width="7.33203125" customWidth="1"/>
    <col min="13827" max="13827" width="18.44140625" customWidth="1"/>
    <col min="13828" max="13828" width="20.6640625" customWidth="1"/>
    <col min="13829" max="13829" width="2.33203125" customWidth="1"/>
    <col min="13830" max="13834" width="5.6640625" customWidth="1"/>
    <col min="13835" max="13835" width="4.33203125" customWidth="1"/>
    <col min="13836" max="13836" width="4.109375" customWidth="1"/>
    <col min="13837" max="13838" width="5.6640625" customWidth="1"/>
    <col min="14081" max="14081" width="0" hidden="1" customWidth="1"/>
    <col min="14082" max="14082" width="7.33203125" customWidth="1"/>
    <col min="14083" max="14083" width="18.44140625" customWidth="1"/>
    <col min="14084" max="14084" width="20.6640625" customWidth="1"/>
    <col min="14085" max="14085" width="2.33203125" customWidth="1"/>
    <col min="14086" max="14090" width="5.6640625" customWidth="1"/>
    <col min="14091" max="14091" width="4.33203125" customWidth="1"/>
    <col min="14092" max="14092" width="4.109375" customWidth="1"/>
    <col min="14093" max="14094" width="5.6640625" customWidth="1"/>
    <col min="14337" max="14337" width="0" hidden="1" customWidth="1"/>
    <col min="14338" max="14338" width="7.33203125" customWidth="1"/>
    <col min="14339" max="14339" width="18.44140625" customWidth="1"/>
    <col min="14340" max="14340" width="20.6640625" customWidth="1"/>
    <col min="14341" max="14341" width="2.33203125" customWidth="1"/>
    <col min="14342" max="14346" width="5.6640625" customWidth="1"/>
    <col min="14347" max="14347" width="4.33203125" customWidth="1"/>
    <col min="14348" max="14348" width="4.109375" customWidth="1"/>
    <col min="14349" max="14350" width="5.6640625" customWidth="1"/>
    <col min="14593" max="14593" width="0" hidden="1" customWidth="1"/>
    <col min="14594" max="14594" width="7.33203125" customWidth="1"/>
    <col min="14595" max="14595" width="18.44140625" customWidth="1"/>
    <col min="14596" max="14596" width="20.6640625" customWidth="1"/>
    <col min="14597" max="14597" width="2.33203125" customWidth="1"/>
    <col min="14598" max="14602" width="5.6640625" customWidth="1"/>
    <col min="14603" max="14603" width="4.33203125" customWidth="1"/>
    <col min="14604" max="14604" width="4.109375" customWidth="1"/>
    <col min="14605" max="14606" width="5.6640625" customWidth="1"/>
    <col min="14849" max="14849" width="0" hidden="1" customWidth="1"/>
    <col min="14850" max="14850" width="7.33203125" customWidth="1"/>
    <col min="14851" max="14851" width="18.44140625" customWidth="1"/>
    <col min="14852" max="14852" width="20.6640625" customWidth="1"/>
    <col min="14853" max="14853" width="2.33203125" customWidth="1"/>
    <col min="14854" max="14858" width="5.6640625" customWidth="1"/>
    <col min="14859" max="14859" width="4.33203125" customWidth="1"/>
    <col min="14860" max="14860" width="4.109375" customWidth="1"/>
    <col min="14861" max="14862" width="5.6640625" customWidth="1"/>
    <col min="15105" max="15105" width="0" hidden="1" customWidth="1"/>
    <col min="15106" max="15106" width="7.33203125" customWidth="1"/>
    <col min="15107" max="15107" width="18.44140625" customWidth="1"/>
    <col min="15108" max="15108" width="20.6640625" customWidth="1"/>
    <col min="15109" max="15109" width="2.33203125" customWidth="1"/>
    <col min="15110" max="15114" width="5.6640625" customWidth="1"/>
    <col min="15115" max="15115" width="4.33203125" customWidth="1"/>
    <col min="15116" max="15116" width="4.109375" customWidth="1"/>
    <col min="15117" max="15118" width="5.6640625" customWidth="1"/>
    <col min="15361" max="15361" width="0" hidden="1" customWidth="1"/>
    <col min="15362" max="15362" width="7.33203125" customWidth="1"/>
    <col min="15363" max="15363" width="18.44140625" customWidth="1"/>
    <col min="15364" max="15364" width="20.6640625" customWidth="1"/>
    <col min="15365" max="15365" width="2.33203125" customWidth="1"/>
    <col min="15366" max="15370" width="5.6640625" customWidth="1"/>
    <col min="15371" max="15371" width="4.33203125" customWidth="1"/>
    <col min="15372" max="15372" width="4.109375" customWidth="1"/>
    <col min="15373" max="15374" width="5.6640625" customWidth="1"/>
    <col min="15617" max="15617" width="0" hidden="1" customWidth="1"/>
    <col min="15618" max="15618" width="7.33203125" customWidth="1"/>
    <col min="15619" max="15619" width="18.44140625" customWidth="1"/>
    <col min="15620" max="15620" width="20.6640625" customWidth="1"/>
    <col min="15621" max="15621" width="2.33203125" customWidth="1"/>
    <col min="15622" max="15626" width="5.6640625" customWidth="1"/>
    <col min="15627" max="15627" width="4.33203125" customWidth="1"/>
    <col min="15628" max="15628" width="4.109375" customWidth="1"/>
    <col min="15629" max="15630" width="5.6640625" customWidth="1"/>
    <col min="15873" max="15873" width="0" hidden="1" customWidth="1"/>
    <col min="15874" max="15874" width="7.33203125" customWidth="1"/>
    <col min="15875" max="15875" width="18.44140625" customWidth="1"/>
    <col min="15876" max="15876" width="20.6640625" customWidth="1"/>
    <col min="15877" max="15877" width="2.33203125" customWidth="1"/>
    <col min="15878" max="15882" width="5.6640625" customWidth="1"/>
    <col min="15883" max="15883" width="4.33203125" customWidth="1"/>
    <col min="15884" max="15884" width="4.109375" customWidth="1"/>
    <col min="15885" max="15886" width="5.6640625" customWidth="1"/>
    <col min="16129" max="16129" width="0" hidden="1" customWidth="1"/>
    <col min="16130" max="16130" width="7.33203125" customWidth="1"/>
    <col min="16131" max="16131" width="18.44140625" customWidth="1"/>
    <col min="16132" max="16132" width="20.6640625" customWidth="1"/>
    <col min="16133" max="16133" width="2.33203125" customWidth="1"/>
    <col min="16134" max="16138" width="5.6640625" customWidth="1"/>
    <col min="16139" max="16139" width="4.33203125" customWidth="1"/>
    <col min="16140" max="16140" width="4.109375" customWidth="1"/>
    <col min="16141" max="16142" width="5.6640625" customWidth="1"/>
  </cols>
  <sheetData>
    <row r="1" spans="2:14" ht="16.2" thickTop="1">
      <c r="B1" s="1"/>
      <c r="C1" s="2"/>
      <c r="D1" s="2"/>
      <c r="E1" s="2"/>
      <c r="F1" s="181" t="s">
        <v>0</v>
      </c>
      <c r="G1" s="181"/>
      <c r="H1" s="182" t="s">
        <v>1</v>
      </c>
      <c r="I1" s="182"/>
      <c r="J1" s="182"/>
      <c r="K1" s="182"/>
      <c r="L1" s="182"/>
      <c r="M1" s="182"/>
      <c r="N1" s="182"/>
    </row>
    <row r="2" spans="2:14" ht="15.6">
      <c r="B2" s="3"/>
      <c r="C2" s="4" t="s">
        <v>2</v>
      </c>
      <c r="D2" s="5"/>
      <c r="E2" s="6"/>
      <c r="F2" s="183" t="s">
        <v>3</v>
      </c>
      <c r="G2" s="183"/>
      <c r="H2" s="184" t="s">
        <v>4</v>
      </c>
      <c r="I2" s="184"/>
      <c r="J2" s="184"/>
      <c r="K2" s="184"/>
      <c r="L2" s="184"/>
      <c r="M2" s="184"/>
      <c r="N2" s="184"/>
    </row>
    <row r="3" spans="2:14" ht="15.6">
      <c r="B3" s="7"/>
      <c r="C3" s="8"/>
      <c r="D3" s="6"/>
      <c r="E3" s="6"/>
      <c r="F3" s="185" t="s">
        <v>5</v>
      </c>
      <c r="G3" s="185"/>
      <c r="H3" s="186" t="s">
        <v>33</v>
      </c>
      <c r="I3" s="186"/>
      <c r="J3" s="186"/>
      <c r="K3" s="186"/>
      <c r="L3" s="186"/>
      <c r="M3" s="186"/>
      <c r="N3" s="186"/>
    </row>
    <row r="4" spans="2:14" ht="21.6" thickBot="1">
      <c r="B4" s="9"/>
      <c r="C4" s="10" t="s">
        <v>7</v>
      </c>
      <c r="D4" s="6"/>
      <c r="E4" s="6"/>
      <c r="F4" s="187" t="s">
        <v>8</v>
      </c>
      <c r="G4" s="187"/>
      <c r="H4" s="188">
        <v>44695</v>
      </c>
      <c r="I4" s="188"/>
      <c r="J4" s="188"/>
      <c r="K4" s="11" t="s">
        <v>9</v>
      </c>
      <c r="L4" s="189"/>
      <c r="M4" s="189"/>
      <c r="N4" s="189"/>
    </row>
    <row r="5" spans="2:14" ht="16.2" thickTop="1">
      <c r="B5" s="12"/>
      <c r="C5" s="6"/>
      <c r="D5" s="6"/>
      <c r="E5" s="6"/>
      <c r="F5" s="13"/>
      <c r="G5" s="6"/>
      <c r="H5" s="6"/>
      <c r="I5" s="14"/>
      <c r="J5" s="15"/>
      <c r="K5" s="15"/>
      <c r="L5" s="15"/>
      <c r="M5" s="15"/>
      <c r="N5" s="16"/>
    </row>
    <row r="6" spans="2:14" ht="16.2" thickBot="1">
      <c r="B6" s="17" t="s">
        <v>10</v>
      </c>
      <c r="C6" s="174" t="s">
        <v>88</v>
      </c>
      <c r="D6" s="174"/>
      <c r="E6" s="18"/>
      <c r="F6" s="19" t="s">
        <v>11</v>
      </c>
      <c r="G6" s="175" t="s">
        <v>131</v>
      </c>
      <c r="H6" s="175"/>
      <c r="I6" s="175"/>
      <c r="J6" s="175"/>
      <c r="K6" s="175"/>
      <c r="L6" s="175"/>
      <c r="M6" s="175"/>
      <c r="N6" s="175"/>
    </row>
    <row r="7" spans="2:14">
      <c r="B7" s="20" t="s">
        <v>12</v>
      </c>
      <c r="C7" s="176" t="s">
        <v>128</v>
      </c>
      <c r="D7" s="176"/>
      <c r="E7" s="21"/>
      <c r="F7" s="22" t="s">
        <v>13</v>
      </c>
      <c r="G7" s="177" t="s">
        <v>132</v>
      </c>
      <c r="H7" s="177"/>
      <c r="I7" s="177"/>
      <c r="J7" s="177"/>
      <c r="K7" s="177"/>
      <c r="L7" s="177"/>
      <c r="M7" s="177"/>
      <c r="N7" s="177"/>
    </row>
    <row r="8" spans="2:14">
      <c r="B8" s="23" t="s">
        <v>14</v>
      </c>
      <c r="C8" s="178" t="s">
        <v>129</v>
      </c>
      <c r="D8" s="178"/>
      <c r="E8" s="21"/>
      <c r="F8" s="24" t="s">
        <v>15</v>
      </c>
      <c r="G8" s="179"/>
      <c r="H8" s="179"/>
      <c r="I8" s="179"/>
      <c r="J8" s="179"/>
      <c r="K8" s="179"/>
      <c r="L8" s="179"/>
      <c r="M8" s="179"/>
      <c r="N8" s="179"/>
    </row>
    <row r="9" spans="2:14">
      <c r="B9" s="23" t="s">
        <v>16</v>
      </c>
      <c r="C9" s="178" t="s">
        <v>130</v>
      </c>
      <c r="D9" s="178"/>
      <c r="E9" s="21"/>
      <c r="F9" s="25" t="s">
        <v>17</v>
      </c>
      <c r="G9" s="179" t="s">
        <v>133</v>
      </c>
      <c r="H9" s="179"/>
      <c r="I9" s="179"/>
      <c r="J9" s="179"/>
      <c r="K9" s="179"/>
      <c r="L9" s="179"/>
      <c r="M9" s="179"/>
      <c r="N9" s="179"/>
    </row>
    <row r="10" spans="2:14" ht="15.6">
      <c r="B10" s="7"/>
      <c r="C10" s="6"/>
      <c r="D10" s="6"/>
      <c r="E10" s="6"/>
      <c r="F10" s="13"/>
      <c r="G10" s="26"/>
      <c r="H10" s="26"/>
      <c r="I10" s="26"/>
      <c r="J10" s="6"/>
      <c r="K10" s="6"/>
      <c r="L10" s="6"/>
      <c r="M10" s="27"/>
      <c r="N10" s="28"/>
    </row>
    <row r="11" spans="2:14" ht="15.6">
      <c r="B11" s="29" t="s">
        <v>18</v>
      </c>
      <c r="C11" s="6"/>
      <c r="D11" s="6"/>
      <c r="E11" s="6"/>
      <c r="F11" s="24">
        <v>1</v>
      </c>
      <c r="G11" s="24">
        <v>2</v>
      </c>
      <c r="H11" s="24">
        <v>3</v>
      </c>
      <c r="I11" s="24">
        <v>4</v>
      </c>
      <c r="J11" s="24">
        <v>5</v>
      </c>
      <c r="K11" s="180" t="s">
        <v>19</v>
      </c>
      <c r="L11" s="180"/>
      <c r="M11" s="24" t="s">
        <v>20</v>
      </c>
      <c r="N11" s="30" t="s">
        <v>21</v>
      </c>
    </row>
    <row r="12" spans="2:14">
      <c r="B12" s="31" t="s">
        <v>22</v>
      </c>
      <c r="C12" s="32" t="str">
        <f>IF(C7&gt;"",C7,"")</f>
        <v>Juho Kahlos</v>
      </c>
      <c r="D12" s="32" t="str">
        <f>IF(G7&gt;"",G7,"")</f>
        <v>Jesse Ikola</v>
      </c>
      <c r="E12" s="33"/>
      <c r="F12" s="34">
        <v>1</v>
      </c>
      <c r="G12" s="34">
        <v>7</v>
      </c>
      <c r="H12" s="34">
        <v>7</v>
      </c>
      <c r="I12" s="34"/>
      <c r="J12" s="34"/>
      <c r="K12" s="35">
        <f>IF(ISBLANK(F12),"",COUNTIF(F12:J12,"&gt;=0"))</f>
        <v>3</v>
      </c>
      <c r="L12" s="35">
        <f>IF(ISBLANK(F12),"",(IF(LEFT(F12,1)="-",1,0)+IF(LEFT(G12,1)="-",1,0)+IF(LEFT(H12,1)="-",1,0)+IF(LEFT(I12,1)="-",1,0)+IF(LEFT(J12,1)="-",1,0)))</f>
        <v>0</v>
      </c>
      <c r="M12" s="36">
        <f t="shared" ref="M12:N16" si="0">IF(K12=3,1,"")</f>
        <v>1</v>
      </c>
      <c r="N12" s="37" t="str">
        <f t="shared" si="0"/>
        <v/>
      </c>
    </row>
    <row r="13" spans="2:14">
      <c r="B13" s="31" t="s">
        <v>23</v>
      </c>
      <c r="C13" s="32" t="str">
        <f>IF(C8&gt;"",C8,"")</f>
        <v>Vincent Joki</v>
      </c>
      <c r="D13" s="32" t="str">
        <f>IF(G8&gt;"",G8,"")</f>
        <v/>
      </c>
      <c r="E13" s="33"/>
      <c r="F13" s="34">
        <v>0</v>
      </c>
      <c r="G13" s="34">
        <v>0</v>
      </c>
      <c r="H13" s="34">
        <v>0</v>
      </c>
      <c r="I13" s="34"/>
      <c r="J13" s="34"/>
      <c r="K13" s="35">
        <f>IF(ISBLANK(F13),"",COUNTIF(F13:J13,"&gt;=0"))</f>
        <v>3</v>
      </c>
      <c r="L13" s="35">
        <f>IF(ISBLANK(F13),"",(IF(LEFT(F13,1)="-",1,0)+IF(LEFT(G13,1)="-",1,0)+IF(LEFT(H13,1)="-",1,0)+IF(LEFT(I13,1)="-",1,0)+IF(LEFT(J13,1)="-",1,0)))</f>
        <v>0</v>
      </c>
      <c r="M13" s="36">
        <f t="shared" si="0"/>
        <v>1</v>
      </c>
      <c r="N13" s="37" t="str">
        <f t="shared" si="0"/>
        <v/>
      </c>
    </row>
    <row r="14" spans="2:14">
      <c r="B14" s="31" t="s">
        <v>24</v>
      </c>
      <c r="C14" s="32" t="str">
        <f>IF(C9&gt;"",C9,"")</f>
        <v>Suphanat Chonwachirathanin</v>
      </c>
      <c r="D14" s="32" t="str">
        <f>IF(G9&gt;"",G9,"")</f>
        <v>Aleksi Ikola</v>
      </c>
      <c r="E14" s="33"/>
      <c r="F14" s="34">
        <v>-7</v>
      </c>
      <c r="G14" s="34">
        <v>1</v>
      </c>
      <c r="H14" s="34">
        <v>4</v>
      </c>
      <c r="I14" s="34">
        <v>10</v>
      </c>
      <c r="J14" s="34"/>
      <c r="K14" s="35">
        <f>IF(ISBLANK(F14),"",COUNTIF(F14:J14,"&gt;=0"))</f>
        <v>3</v>
      </c>
      <c r="L14" s="35">
        <f>IF(ISBLANK(F14),"",(IF(LEFT(F14,1)="-",1,0)+IF(LEFT(G14,1)="-",1,0)+IF(LEFT(H14,1)="-",1,0)+IF(LEFT(I14,1)="-",1,0)+IF(LEFT(J14,1)="-",1,0)))</f>
        <v>1</v>
      </c>
      <c r="M14" s="36">
        <f t="shared" si="0"/>
        <v>1</v>
      </c>
      <c r="N14" s="37" t="str">
        <f t="shared" si="0"/>
        <v/>
      </c>
    </row>
    <row r="15" spans="2:14">
      <c r="B15" s="31" t="s">
        <v>25</v>
      </c>
      <c r="C15" s="32" t="str">
        <f>IF(C7&gt;"",C7,"")</f>
        <v>Juho Kahlos</v>
      </c>
      <c r="D15" s="32" t="str">
        <f>IF(G8&gt;"",G8,"")</f>
        <v/>
      </c>
      <c r="E15" s="33"/>
      <c r="F15" s="34"/>
      <c r="G15" s="34"/>
      <c r="H15" s="34"/>
      <c r="I15" s="34"/>
      <c r="J15" s="34"/>
      <c r="K15" s="35" t="str">
        <f>IF(ISBLANK(F15),"",COUNTIF(F15:J15,"&gt;=0"))</f>
        <v/>
      </c>
      <c r="L15" s="35" t="str">
        <f>IF(ISBLANK(F15),"",(IF(LEFT(F15,1)="-",1,0)+IF(LEFT(G15,1)="-",1,0)+IF(LEFT(H15,1)="-",1,0)+IF(LEFT(I15,1)="-",1,0)+IF(LEFT(J15,1)="-",1,0)))</f>
        <v/>
      </c>
      <c r="M15" s="36" t="str">
        <f t="shared" si="0"/>
        <v/>
      </c>
      <c r="N15" s="37" t="str">
        <f t="shared" si="0"/>
        <v/>
      </c>
    </row>
    <row r="16" spans="2:14">
      <c r="B16" s="31" t="s">
        <v>26</v>
      </c>
      <c r="C16" s="32" t="str">
        <f>IF(C8&gt;"",C8,"")</f>
        <v>Vincent Joki</v>
      </c>
      <c r="D16" s="32" t="str">
        <f>IF(G7&gt;"",G7,"")</f>
        <v>Jesse Ikola</v>
      </c>
      <c r="E16" s="33"/>
      <c r="F16" s="34"/>
      <c r="G16" s="34"/>
      <c r="H16" s="34"/>
      <c r="I16" s="34"/>
      <c r="J16" s="34"/>
      <c r="K16" s="35" t="str">
        <f>IF(ISBLANK(F16),"",COUNTIF(F16:J16,"&gt;=0"))</f>
        <v/>
      </c>
      <c r="L16" s="35" t="str">
        <f>IF(ISBLANK(F16),"",(IF(LEFT(F16,1)="-",1,0)+IF(LEFT(G16,1)="-",1,0)+IF(LEFT(H16,1)="-",1,0)+IF(LEFT(I16,1)="-",1,0)+IF(LEFT(J16,1)="-",1,0)))</f>
        <v/>
      </c>
      <c r="M16" s="36" t="str">
        <f t="shared" si="0"/>
        <v/>
      </c>
      <c r="N16" s="37" t="str">
        <f t="shared" si="0"/>
        <v/>
      </c>
    </row>
    <row r="17" spans="2:14" ht="15.6">
      <c r="B17" s="7"/>
      <c r="C17" s="6"/>
      <c r="D17" s="6"/>
      <c r="E17" s="6"/>
      <c r="F17" s="6"/>
      <c r="G17" s="6"/>
      <c r="H17" s="6"/>
      <c r="I17" s="172" t="s">
        <v>27</v>
      </c>
      <c r="J17" s="172"/>
      <c r="K17" s="38">
        <f>SUM(K12:K16)</f>
        <v>9</v>
      </c>
      <c r="L17" s="38">
        <f>SUM(L12:L16)</f>
        <v>1</v>
      </c>
      <c r="M17" s="38">
        <f>SUM(M12:M16)</f>
        <v>3</v>
      </c>
      <c r="N17" s="39">
        <f>SUM(N12:N16)</f>
        <v>0</v>
      </c>
    </row>
    <row r="18" spans="2:14" ht="15.6">
      <c r="B18" s="40" t="s">
        <v>28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28"/>
    </row>
    <row r="19" spans="2:14" ht="15.6">
      <c r="B19" s="41" t="s">
        <v>29</v>
      </c>
      <c r="C19" s="42"/>
      <c r="D19" s="42" t="s">
        <v>30</v>
      </c>
      <c r="E19" s="42"/>
      <c r="F19" s="42"/>
      <c r="G19" s="42" t="s">
        <v>31</v>
      </c>
      <c r="H19" s="42"/>
      <c r="I19" s="42"/>
      <c r="J19" s="43" t="s">
        <v>32</v>
      </c>
      <c r="K19" s="6"/>
      <c r="L19" s="6"/>
      <c r="M19" s="6"/>
      <c r="N19" s="28"/>
    </row>
    <row r="20" spans="2:14" ht="18" thickBot="1">
      <c r="B20" s="7"/>
      <c r="C20" s="6"/>
      <c r="D20" s="6"/>
      <c r="E20" s="6"/>
      <c r="F20" s="6"/>
      <c r="G20" s="6"/>
      <c r="H20" s="6"/>
      <c r="I20" s="6"/>
      <c r="J20" s="173" t="str">
        <f>IF(M17=3,C6,IF(N17=3,G6,""))</f>
        <v>TIP-70</v>
      </c>
      <c r="K20" s="173"/>
      <c r="L20" s="173"/>
      <c r="M20" s="173"/>
      <c r="N20" s="173"/>
    </row>
    <row r="21" spans="2:14" ht="18" thickBot="1"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7"/>
    </row>
    <row r="22" spans="2:14" ht="15" thickTop="1">
      <c r="B22" s="48"/>
    </row>
    <row r="23" spans="2:14">
      <c r="B23" s="48"/>
    </row>
    <row r="24" spans="2:14">
      <c r="B24" s="48"/>
    </row>
    <row r="26" spans="2:14" ht="15" thickBot="1"/>
    <row r="27" spans="2:14" ht="16.2" thickTop="1">
      <c r="B27" s="1"/>
      <c r="C27" s="2"/>
      <c r="D27" s="2"/>
      <c r="E27" s="2"/>
      <c r="F27" s="181" t="s">
        <v>0</v>
      </c>
      <c r="G27" s="181"/>
      <c r="H27" s="182" t="s">
        <v>1</v>
      </c>
      <c r="I27" s="182"/>
      <c r="J27" s="182"/>
      <c r="K27" s="182"/>
      <c r="L27" s="182"/>
      <c r="M27" s="182"/>
      <c r="N27" s="182"/>
    </row>
    <row r="28" spans="2:14" ht="15.6">
      <c r="B28" s="3"/>
      <c r="C28" s="4" t="s">
        <v>2</v>
      </c>
      <c r="D28" s="5"/>
      <c r="E28" s="6"/>
      <c r="F28" s="183" t="s">
        <v>3</v>
      </c>
      <c r="G28" s="183"/>
      <c r="H28" s="184" t="s">
        <v>4</v>
      </c>
      <c r="I28" s="184"/>
      <c r="J28" s="184"/>
      <c r="K28" s="184"/>
      <c r="L28" s="184"/>
      <c r="M28" s="184"/>
      <c r="N28" s="184"/>
    </row>
    <row r="29" spans="2:14" ht="15.6">
      <c r="B29" s="7"/>
      <c r="C29" s="8"/>
      <c r="D29" s="6"/>
      <c r="E29" s="6"/>
      <c r="F29" s="185" t="s">
        <v>5</v>
      </c>
      <c r="G29" s="185"/>
      <c r="H29" s="186" t="s">
        <v>33</v>
      </c>
      <c r="I29" s="186"/>
      <c r="J29" s="186"/>
      <c r="K29" s="186"/>
      <c r="L29" s="186"/>
      <c r="M29" s="186"/>
      <c r="N29" s="186"/>
    </row>
    <row r="30" spans="2:14" ht="21.6" thickBot="1">
      <c r="B30" s="9"/>
      <c r="C30" s="10" t="s">
        <v>7</v>
      </c>
      <c r="D30" s="6"/>
      <c r="E30" s="6"/>
      <c r="F30" s="187" t="s">
        <v>8</v>
      </c>
      <c r="G30" s="187"/>
      <c r="H30" s="188">
        <v>44695</v>
      </c>
      <c r="I30" s="188"/>
      <c r="J30" s="188"/>
      <c r="K30" s="11" t="s">
        <v>9</v>
      </c>
      <c r="L30" s="189"/>
      <c r="M30" s="189"/>
      <c r="N30" s="189"/>
    </row>
    <row r="31" spans="2:14" ht="16.2" thickTop="1">
      <c r="B31" s="12"/>
      <c r="C31" s="6"/>
      <c r="D31" s="6"/>
      <c r="E31" s="6"/>
      <c r="F31" s="13"/>
      <c r="G31" s="6"/>
      <c r="H31" s="6"/>
      <c r="I31" s="14"/>
      <c r="J31" s="15"/>
      <c r="K31" s="15"/>
      <c r="L31" s="15"/>
      <c r="M31" s="15"/>
      <c r="N31" s="16"/>
    </row>
    <row r="32" spans="2:14" ht="16.2" thickBot="1">
      <c r="B32" s="17" t="s">
        <v>10</v>
      </c>
      <c r="C32" s="174" t="s">
        <v>93</v>
      </c>
      <c r="D32" s="174"/>
      <c r="E32" s="18"/>
      <c r="F32" s="19" t="s">
        <v>11</v>
      </c>
      <c r="G32" s="175" t="s">
        <v>55</v>
      </c>
      <c r="H32" s="175"/>
      <c r="I32" s="175"/>
      <c r="J32" s="175"/>
      <c r="K32" s="175"/>
      <c r="L32" s="175"/>
      <c r="M32" s="175"/>
      <c r="N32" s="175"/>
    </row>
    <row r="33" spans="2:14">
      <c r="B33" s="20" t="s">
        <v>12</v>
      </c>
      <c r="C33" s="176" t="s">
        <v>134</v>
      </c>
      <c r="D33" s="176"/>
      <c r="E33" s="21"/>
      <c r="F33" s="22" t="s">
        <v>13</v>
      </c>
      <c r="G33" s="177" t="s">
        <v>137</v>
      </c>
      <c r="H33" s="177"/>
      <c r="I33" s="177"/>
      <c r="J33" s="177"/>
      <c r="K33" s="177"/>
      <c r="L33" s="177"/>
      <c r="M33" s="177"/>
      <c r="N33" s="177"/>
    </row>
    <row r="34" spans="2:14">
      <c r="B34" s="23" t="s">
        <v>14</v>
      </c>
      <c r="C34" s="178" t="s">
        <v>135</v>
      </c>
      <c r="D34" s="178"/>
      <c r="E34" s="21"/>
      <c r="F34" s="24" t="s">
        <v>15</v>
      </c>
      <c r="G34" s="179" t="s">
        <v>138</v>
      </c>
      <c r="H34" s="179"/>
      <c r="I34" s="179"/>
      <c r="J34" s="179"/>
      <c r="K34" s="179"/>
      <c r="L34" s="179"/>
      <c r="M34" s="179"/>
      <c r="N34" s="179"/>
    </row>
    <row r="35" spans="2:14">
      <c r="B35" s="23" t="s">
        <v>16</v>
      </c>
      <c r="C35" s="178" t="s">
        <v>136</v>
      </c>
      <c r="D35" s="178"/>
      <c r="E35" s="21"/>
      <c r="F35" s="25" t="s">
        <v>17</v>
      </c>
      <c r="G35" s="179" t="s">
        <v>139</v>
      </c>
      <c r="H35" s="179"/>
      <c r="I35" s="179"/>
      <c r="J35" s="179"/>
      <c r="K35" s="179"/>
      <c r="L35" s="179"/>
      <c r="M35" s="179"/>
      <c r="N35" s="179"/>
    </row>
    <row r="36" spans="2:14" ht="15.6">
      <c r="B36" s="7"/>
      <c r="C36" s="6"/>
      <c r="D36" s="6"/>
      <c r="E36" s="6"/>
      <c r="F36" s="13"/>
      <c r="G36" s="26"/>
      <c r="H36" s="26"/>
      <c r="I36" s="26"/>
      <c r="J36" s="6"/>
      <c r="K36" s="6"/>
      <c r="L36" s="6"/>
      <c r="M36" s="27"/>
      <c r="N36" s="28"/>
    </row>
    <row r="37" spans="2:14" ht="15.6">
      <c r="B37" s="29" t="s">
        <v>18</v>
      </c>
      <c r="C37" s="6"/>
      <c r="D37" s="6"/>
      <c r="E37" s="6"/>
      <c r="F37" s="24">
        <v>1</v>
      </c>
      <c r="G37" s="24">
        <v>2</v>
      </c>
      <c r="H37" s="24">
        <v>3</v>
      </c>
      <c r="I37" s="24">
        <v>4</v>
      </c>
      <c r="J37" s="24">
        <v>5</v>
      </c>
      <c r="K37" s="180" t="s">
        <v>19</v>
      </c>
      <c r="L37" s="180"/>
      <c r="M37" s="24" t="s">
        <v>20</v>
      </c>
      <c r="N37" s="30" t="s">
        <v>21</v>
      </c>
    </row>
    <row r="38" spans="2:14">
      <c r="B38" s="31" t="s">
        <v>22</v>
      </c>
      <c r="C38" s="32" t="str">
        <f>IF(C33&gt;"",C33,"")</f>
        <v>Henri Kujala</v>
      </c>
      <c r="D38" s="32" t="str">
        <f>IF(G33&gt;"",G33,"")</f>
        <v>Aaro Mäkelä</v>
      </c>
      <c r="E38" s="33"/>
      <c r="F38" s="34">
        <v>7</v>
      </c>
      <c r="G38" s="34">
        <v>8</v>
      </c>
      <c r="H38" s="34">
        <v>9</v>
      </c>
      <c r="I38" s="34"/>
      <c r="J38" s="34"/>
      <c r="K38" s="35">
        <f>IF(ISBLANK(F38),"",COUNTIF(F38:J38,"&gt;=0"))</f>
        <v>3</v>
      </c>
      <c r="L38" s="35">
        <f>IF(ISBLANK(F38),"",(IF(LEFT(F38,1)="-",1,0)+IF(LEFT(G38,1)="-",1,0)+IF(LEFT(H38,1)="-",1,0)+IF(LEFT(I38,1)="-",1,0)+IF(LEFT(J38,1)="-",1,0)))</f>
        <v>0</v>
      </c>
      <c r="M38" s="36">
        <f t="shared" ref="M38:N42" si="1">IF(K38=3,1,"")</f>
        <v>1</v>
      </c>
      <c r="N38" s="37" t="str">
        <f t="shared" si="1"/>
        <v/>
      </c>
    </row>
    <row r="39" spans="2:14">
      <c r="B39" s="31" t="s">
        <v>23</v>
      </c>
      <c r="C39" s="32" t="str">
        <f>IF(C34&gt;"",C34,"")</f>
        <v>Luka Oinas</v>
      </c>
      <c r="D39" s="32" t="str">
        <f>IF(G34&gt;"",G34,"")</f>
        <v>Ilari Sell</v>
      </c>
      <c r="E39" s="33"/>
      <c r="F39" s="34">
        <v>3</v>
      </c>
      <c r="G39" s="34">
        <v>7</v>
      </c>
      <c r="H39" s="34">
        <v>2</v>
      </c>
      <c r="I39" s="34"/>
      <c r="J39" s="34"/>
      <c r="K39" s="35">
        <f>IF(ISBLANK(F39),"",COUNTIF(F39:J39,"&gt;=0"))</f>
        <v>3</v>
      </c>
      <c r="L39" s="35">
        <f>IF(ISBLANK(F39),"",(IF(LEFT(F39,1)="-",1,0)+IF(LEFT(G39,1)="-",1,0)+IF(LEFT(H39,1)="-",1,0)+IF(LEFT(I39,1)="-",1,0)+IF(LEFT(J39,1)="-",1,0)))</f>
        <v>0</v>
      </c>
      <c r="M39" s="36">
        <f t="shared" si="1"/>
        <v>1</v>
      </c>
      <c r="N39" s="37" t="str">
        <f t="shared" si="1"/>
        <v/>
      </c>
    </row>
    <row r="40" spans="2:14">
      <c r="B40" s="31" t="s">
        <v>24</v>
      </c>
      <c r="C40" s="32" t="str">
        <f>IF(C35&gt;"",C35,"")</f>
        <v>Juho Åvist</v>
      </c>
      <c r="D40" s="32" t="str">
        <f>IF(G35&gt;"",G35,"")</f>
        <v>Lenni Sell</v>
      </c>
      <c r="E40" s="33"/>
      <c r="F40" s="34">
        <v>1</v>
      </c>
      <c r="G40" s="34">
        <v>7</v>
      </c>
      <c r="H40" s="34">
        <v>3</v>
      </c>
      <c r="I40" s="34"/>
      <c r="J40" s="34"/>
      <c r="K40" s="35">
        <f>IF(ISBLANK(F40),"",COUNTIF(F40:J40,"&gt;=0"))</f>
        <v>3</v>
      </c>
      <c r="L40" s="35">
        <f>IF(ISBLANK(F40),"",(IF(LEFT(F40,1)="-",1,0)+IF(LEFT(G40,1)="-",1,0)+IF(LEFT(H40,1)="-",1,0)+IF(LEFT(I40,1)="-",1,0)+IF(LEFT(J40,1)="-",1,0)))</f>
        <v>0</v>
      </c>
      <c r="M40" s="36">
        <f t="shared" si="1"/>
        <v>1</v>
      </c>
      <c r="N40" s="37" t="str">
        <f t="shared" si="1"/>
        <v/>
      </c>
    </row>
    <row r="41" spans="2:14">
      <c r="B41" s="31" t="s">
        <v>25</v>
      </c>
      <c r="C41" s="32" t="str">
        <f>IF(C33&gt;"",C33,"")</f>
        <v>Henri Kujala</v>
      </c>
      <c r="D41" s="32" t="str">
        <f>IF(G34&gt;"",G34,"")</f>
        <v>Ilari Sell</v>
      </c>
      <c r="E41" s="33"/>
      <c r="F41" s="34"/>
      <c r="G41" s="34"/>
      <c r="H41" s="34"/>
      <c r="I41" s="34"/>
      <c r="J41" s="34"/>
      <c r="K41" s="35" t="str">
        <f>IF(ISBLANK(F41),"",COUNTIF(F41:J41,"&gt;=0"))</f>
        <v/>
      </c>
      <c r="L41" s="35" t="str">
        <f>IF(ISBLANK(F41),"",(IF(LEFT(F41,1)="-",1,0)+IF(LEFT(G41,1)="-",1,0)+IF(LEFT(H41,1)="-",1,0)+IF(LEFT(I41,1)="-",1,0)+IF(LEFT(J41,1)="-",1,0)))</f>
        <v/>
      </c>
      <c r="M41" s="36" t="str">
        <f t="shared" si="1"/>
        <v/>
      </c>
      <c r="N41" s="37" t="str">
        <f t="shared" si="1"/>
        <v/>
      </c>
    </row>
    <row r="42" spans="2:14">
      <c r="B42" s="31" t="s">
        <v>26</v>
      </c>
      <c r="C42" s="32" t="str">
        <f>IF(C34&gt;"",C34,"")</f>
        <v>Luka Oinas</v>
      </c>
      <c r="D42" s="32" t="str">
        <f>IF(G33&gt;"",G33,"")</f>
        <v>Aaro Mäkelä</v>
      </c>
      <c r="E42" s="33"/>
      <c r="F42" s="34"/>
      <c r="G42" s="34"/>
      <c r="H42" s="34"/>
      <c r="I42" s="34"/>
      <c r="J42" s="34"/>
      <c r="K42" s="35" t="str">
        <f>IF(ISBLANK(F42),"",COUNTIF(F42:J42,"&gt;=0"))</f>
        <v/>
      </c>
      <c r="L42" s="35" t="str">
        <f>IF(ISBLANK(F42),"",(IF(LEFT(F42,1)="-",1,0)+IF(LEFT(G42,1)="-",1,0)+IF(LEFT(H42,1)="-",1,0)+IF(LEFT(I42,1)="-",1,0)+IF(LEFT(J42,1)="-",1,0)))</f>
        <v/>
      </c>
      <c r="M42" s="36" t="str">
        <f t="shared" si="1"/>
        <v/>
      </c>
      <c r="N42" s="37" t="str">
        <f t="shared" si="1"/>
        <v/>
      </c>
    </row>
    <row r="43" spans="2:14" ht="15.6">
      <c r="B43" s="7"/>
      <c r="C43" s="6"/>
      <c r="D43" s="6"/>
      <c r="E43" s="6"/>
      <c r="F43" s="6"/>
      <c r="G43" s="6"/>
      <c r="H43" s="6"/>
      <c r="I43" s="172" t="s">
        <v>27</v>
      </c>
      <c r="J43" s="172"/>
      <c r="K43" s="38">
        <f>SUM(K38:K42)</f>
        <v>9</v>
      </c>
      <c r="L43" s="38">
        <f>SUM(L38:L42)</f>
        <v>0</v>
      </c>
      <c r="M43" s="38">
        <f>SUM(M38:M42)</f>
        <v>3</v>
      </c>
      <c r="N43" s="39">
        <f>SUM(N38:N42)</f>
        <v>0</v>
      </c>
    </row>
    <row r="44" spans="2:14" ht="15.6">
      <c r="B44" s="40" t="s">
        <v>28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28"/>
    </row>
    <row r="45" spans="2:14" ht="15.6">
      <c r="B45" s="41" t="s">
        <v>29</v>
      </c>
      <c r="C45" s="42"/>
      <c r="D45" s="42" t="s">
        <v>30</v>
      </c>
      <c r="E45" s="42"/>
      <c r="F45" s="42"/>
      <c r="G45" s="42" t="s">
        <v>31</v>
      </c>
      <c r="H45" s="42"/>
      <c r="I45" s="42"/>
      <c r="J45" s="43" t="s">
        <v>32</v>
      </c>
      <c r="K45" s="6"/>
      <c r="L45" s="6"/>
      <c r="M45" s="6"/>
      <c r="N45" s="28"/>
    </row>
    <row r="46" spans="2:14" ht="18" thickBot="1">
      <c r="B46" s="7"/>
      <c r="C46" s="6"/>
      <c r="D46" s="6"/>
      <c r="E46" s="6"/>
      <c r="F46" s="6"/>
      <c r="G46" s="6"/>
      <c r="H46" s="6"/>
      <c r="I46" s="6"/>
      <c r="J46" s="173" t="str">
        <f>IF(M43=3,C32,IF(N43=3,G32,""))</f>
        <v>OPT-86</v>
      </c>
      <c r="K46" s="173"/>
      <c r="L46" s="173"/>
      <c r="M46" s="173"/>
      <c r="N46" s="173"/>
    </row>
    <row r="47" spans="2:14" ht="18" thickBot="1">
      <c r="B47" s="44"/>
      <c r="C47" s="45"/>
      <c r="D47" s="45"/>
      <c r="E47" s="45"/>
      <c r="F47" s="45"/>
      <c r="G47" s="45"/>
      <c r="H47" s="45"/>
      <c r="I47" s="45"/>
      <c r="J47" s="46"/>
      <c r="K47" s="46"/>
      <c r="L47" s="46"/>
      <c r="M47" s="46"/>
      <c r="N47" s="47"/>
    </row>
    <row r="48" spans="2:14" ht="15" thickTop="1"/>
    <row r="51" spans="2:14" ht="15" thickBot="1"/>
    <row r="52" spans="2:14" ht="16.2" thickTop="1">
      <c r="B52" s="1"/>
      <c r="C52" s="2"/>
      <c r="D52" s="2"/>
      <c r="E52" s="2"/>
      <c r="F52" s="181" t="s">
        <v>0</v>
      </c>
      <c r="G52" s="181"/>
      <c r="H52" s="182" t="s">
        <v>1</v>
      </c>
      <c r="I52" s="182"/>
      <c r="J52" s="182"/>
      <c r="K52" s="182"/>
      <c r="L52" s="182"/>
      <c r="M52" s="182"/>
      <c r="N52" s="182"/>
    </row>
    <row r="53" spans="2:14" ht="15.6">
      <c r="B53" s="3"/>
      <c r="C53" s="4" t="s">
        <v>2</v>
      </c>
      <c r="D53" s="5"/>
      <c r="E53" s="6"/>
      <c r="F53" s="183" t="s">
        <v>3</v>
      </c>
      <c r="G53" s="183"/>
      <c r="H53" s="184" t="s">
        <v>4</v>
      </c>
      <c r="I53" s="184"/>
      <c r="J53" s="184"/>
      <c r="K53" s="184"/>
      <c r="L53" s="184"/>
      <c r="M53" s="184"/>
      <c r="N53" s="184"/>
    </row>
    <row r="54" spans="2:14" ht="15.6">
      <c r="B54" s="7"/>
      <c r="C54" s="8"/>
      <c r="D54" s="6"/>
      <c r="E54" s="6"/>
      <c r="F54" s="185" t="s">
        <v>5</v>
      </c>
      <c r="G54" s="185"/>
      <c r="H54" s="186" t="s">
        <v>33</v>
      </c>
      <c r="I54" s="186"/>
      <c r="J54" s="186"/>
      <c r="K54" s="186"/>
      <c r="L54" s="186"/>
      <c r="M54" s="186"/>
      <c r="N54" s="186"/>
    </row>
    <row r="55" spans="2:14" ht="21.6" thickBot="1">
      <c r="B55" s="9"/>
      <c r="C55" s="10" t="s">
        <v>7</v>
      </c>
      <c r="D55" s="6"/>
      <c r="E55" s="6"/>
      <c r="F55" s="187" t="s">
        <v>8</v>
      </c>
      <c r="G55" s="187"/>
      <c r="H55" s="188">
        <v>44695</v>
      </c>
      <c r="I55" s="188"/>
      <c r="J55" s="188"/>
      <c r="K55" s="11" t="s">
        <v>9</v>
      </c>
      <c r="L55" s="189"/>
      <c r="M55" s="189"/>
      <c r="N55" s="189"/>
    </row>
    <row r="56" spans="2:14" ht="16.2" thickTop="1">
      <c r="B56" s="12"/>
      <c r="C56" s="6"/>
      <c r="D56" s="6"/>
      <c r="E56" s="6"/>
      <c r="F56" s="13"/>
      <c r="G56" s="6"/>
      <c r="H56" s="6"/>
      <c r="I56" s="14"/>
      <c r="J56" s="15"/>
      <c r="K56" s="15"/>
      <c r="L56" s="15"/>
      <c r="M56" s="15"/>
      <c r="N56" s="16"/>
    </row>
    <row r="57" spans="2:14" ht="16.2" thickBot="1">
      <c r="B57" s="17" t="s">
        <v>10</v>
      </c>
      <c r="C57" s="174" t="s">
        <v>101</v>
      </c>
      <c r="D57" s="174"/>
      <c r="E57" s="18"/>
      <c r="F57" s="19" t="s">
        <v>11</v>
      </c>
      <c r="G57" s="175" t="s">
        <v>84</v>
      </c>
      <c r="H57" s="175"/>
      <c r="I57" s="175"/>
      <c r="J57" s="175"/>
      <c r="K57" s="175"/>
      <c r="L57" s="175"/>
      <c r="M57" s="175"/>
      <c r="N57" s="175"/>
    </row>
    <row r="58" spans="2:14">
      <c r="B58" s="20" t="s">
        <v>12</v>
      </c>
      <c r="C58" s="176" t="s">
        <v>140</v>
      </c>
      <c r="D58" s="176"/>
      <c r="E58" s="21"/>
      <c r="F58" s="22" t="s">
        <v>13</v>
      </c>
      <c r="G58" s="177" t="s">
        <v>143</v>
      </c>
      <c r="H58" s="177"/>
      <c r="I58" s="177"/>
      <c r="J58" s="177"/>
      <c r="K58" s="177"/>
      <c r="L58" s="177"/>
      <c r="M58" s="177"/>
      <c r="N58" s="177"/>
    </row>
    <row r="59" spans="2:14">
      <c r="B59" s="23" t="s">
        <v>14</v>
      </c>
      <c r="C59" s="178" t="s">
        <v>141</v>
      </c>
      <c r="D59" s="178"/>
      <c r="E59" s="21"/>
      <c r="F59" s="24" t="s">
        <v>15</v>
      </c>
      <c r="G59" s="179" t="s">
        <v>144</v>
      </c>
      <c r="H59" s="179"/>
      <c r="I59" s="179"/>
      <c r="J59" s="179"/>
      <c r="K59" s="179"/>
      <c r="L59" s="179"/>
      <c r="M59" s="179"/>
      <c r="N59" s="179"/>
    </row>
    <row r="60" spans="2:14">
      <c r="B60" s="23" t="s">
        <v>16</v>
      </c>
      <c r="C60" s="178" t="s">
        <v>142</v>
      </c>
      <c r="D60" s="178"/>
      <c r="E60" s="21"/>
      <c r="F60" s="25" t="s">
        <v>17</v>
      </c>
      <c r="G60" s="179" t="s">
        <v>145</v>
      </c>
      <c r="H60" s="179"/>
      <c r="I60" s="179"/>
      <c r="J60" s="179"/>
      <c r="K60" s="179"/>
      <c r="L60" s="179"/>
      <c r="M60" s="179"/>
      <c r="N60" s="179"/>
    </row>
    <row r="61" spans="2:14" ht="15.6">
      <c r="B61" s="7"/>
      <c r="C61" s="6"/>
      <c r="D61" s="6"/>
      <c r="E61" s="6"/>
      <c r="F61" s="13"/>
      <c r="G61" s="26"/>
      <c r="H61" s="26"/>
      <c r="I61" s="26"/>
      <c r="J61" s="6"/>
      <c r="K61" s="6"/>
      <c r="L61" s="6"/>
      <c r="M61" s="27"/>
      <c r="N61" s="28"/>
    </row>
    <row r="62" spans="2:14" ht="15.6">
      <c r="B62" s="29" t="s">
        <v>18</v>
      </c>
      <c r="C62" s="6"/>
      <c r="D62" s="6"/>
      <c r="E62" s="6"/>
      <c r="F62" s="24">
        <v>1</v>
      </c>
      <c r="G62" s="24">
        <v>2</v>
      </c>
      <c r="H62" s="24">
        <v>3</v>
      </c>
      <c r="I62" s="24">
        <v>4</v>
      </c>
      <c r="J62" s="24">
        <v>5</v>
      </c>
      <c r="K62" s="180" t="s">
        <v>19</v>
      </c>
      <c r="L62" s="180"/>
      <c r="M62" s="24" t="s">
        <v>20</v>
      </c>
      <c r="N62" s="30" t="s">
        <v>21</v>
      </c>
    </row>
    <row r="63" spans="2:14">
      <c r="B63" s="31" t="s">
        <v>22</v>
      </c>
      <c r="C63" s="32" t="str">
        <f>IF(C58&gt;"",C58,"")</f>
        <v>Sisu Vahtola</v>
      </c>
      <c r="D63" s="32" t="str">
        <f>IF(G58&gt;"",G58,"")</f>
        <v>Aapo Kanasuo</v>
      </c>
      <c r="E63" s="33"/>
      <c r="F63" s="34">
        <v>0</v>
      </c>
      <c r="G63" s="34">
        <v>1</v>
      </c>
      <c r="H63" s="34">
        <v>2</v>
      </c>
      <c r="I63" s="34"/>
      <c r="J63" s="34"/>
      <c r="K63" s="35">
        <f>IF(ISBLANK(F63),"",COUNTIF(F63:J63,"&gt;=0"))</f>
        <v>3</v>
      </c>
      <c r="L63" s="35">
        <f>IF(ISBLANK(F63),"",(IF(LEFT(F63,1)="-",1,0)+IF(LEFT(G63,1)="-",1,0)+IF(LEFT(H63,1)="-",1,0)+IF(LEFT(I63,1)="-",1,0)+IF(LEFT(J63,1)="-",1,0)))</f>
        <v>0</v>
      </c>
      <c r="M63" s="36">
        <f t="shared" ref="M63:N67" si="2">IF(K63=3,1,"")</f>
        <v>1</v>
      </c>
      <c r="N63" s="37" t="str">
        <f t="shared" si="2"/>
        <v/>
      </c>
    </row>
    <row r="64" spans="2:14">
      <c r="B64" s="31" t="s">
        <v>23</v>
      </c>
      <c r="C64" s="32" t="str">
        <f>IF(C59&gt;"",C59,"")</f>
        <v>Rymy Niskala</v>
      </c>
      <c r="D64" s="32" t="str">
        <f>IF(G59&gt;"",G59,"")</f>
        <v>Aapo Lehti</v>
      </c>
      <c r="E64" s="33"/>
      <c r="F64" s="34">
        <v>10</v>
      </c>
      <c r="G64" s="34">
        <v>9</v>
      </c>
      <c r="H64" s="34">
        <v>13</v>
      </c>
      <c r="I64" s="34"/>
      <c r="J64" s="34"/>
      <c r="K64" s="35">
        <f>IF(ISBLANK(F64),"",COUNTIF(F64:J64,"&gt;=0"))</f>
        <v>3</v>
      </c>
      <c r="L64" s="35">
        <f>IF(ISBLANK(F64),"",(IF(LEFT(F64,1)="-",1,0)+IF(LEFT(G64,1)="-",1,0)+IF(LEFT(H64,1)="-",1,0)+IF(LEFT(I64,1)="-",1,0)+IF(LEFT(J64,1)="-",1,0)))</f>
        <v>0</v>
      </c>
      <c r="M64" s="36">
        <f t="shared" si="2"/>
        <v>1</v>
      </c>
      <c r="N64" s="37" t="str">
        <f t="shared" si="2"/>
        <v/>
      </c>
    </row>
    <row r="65" spans="2:14">
      <c r="B65" s="31" t="s">
        <v>24</v>
      </c>
      <c r="C65" s="32" t="str">
        <f>IF(C60&gt;"",C60,"")</f>
        <v>Aaro Tolonen</v>
      </c>
      <c r="D65" s="32" t="str">
        <f>IF(G60&gt;"",G60,"")</f>
        <v>Frans Meller</v>
      </c>
      <c r="E65" s="33"/>
      <c r="F65" s="34">
        <v>6</v>
      </c>
      <c r="G65" s="34">
        <v>4</v>
      </c>
      <c r="H65" s="34">
        <v>6</v>
      </c>
      <c r="I65" s="34"/>
      <c r="J65" s="34"/>
      <c r="K65" s="35">
        <f>IF(ISBLANK(F65),"",COUNTIF(F65:J65,"&gt;=0"))</f>
        <v>3</v>
      </c>
      <c r="L65" s="35">
        <f>IF(ISBLANK(F65),"",(IF(LEFT(F65,1)="-",1,0)+IF(LEFT(G65,1)="-",1,0)+IF(LEFT(H65,1)="-",1,0)+IF(LEFT(I65,1)="-",1,0)+IF(LEFT(J65,1)="-",1,0)))</f>
        <v>0</v>
      </c>
      <c r="M65" s="36">
        <f t="shared" si="2"/>
        <v>1</v>
      </c>
      <c r="N65" s="37" t="str">
        <f t="shared" si="2"/>
        <v/>
      </c>
    </row>
    <row r="66" spans="2:14">
      <c r="B66" s="31" t="s">
        <v>25</v>
      </c>
      <c r="C66" s="32" t="str">
        <f>IF(C58&gt;"",C58,"")</f>
        <v>Sisu Vahtola</v>
      </c>
      <c r="D66" s="32" t="str">
        <f>IF(G59&gt;"",G59,"")</f>
        <v>Aapo Lehti</v>
      </c>
      <c r="E66" s="33"/>
      <c r="F66" s="34"/>
      <c r="G66" s="34"/>
      <c r="H66" s="34"/>
      <c r="I66" s="34"/>
      <c r="J66" s="34"/>
      <c r="K66" s="35" t="str">
        <f>IF(ISBLANK(F66),"",COUNTIF(F66:J66,"&gt;=0"))</f>
        <v/>
      </c>
      <c r="L66" s="35" t="str">
        <f>IF(ISBLANK(F66),"",(IF(LEFT(F66,1)="-",1,0)+IF(LEFT(G66,1)="-",1,0)+IF(LEFT(H66,1)="-",1,0)+IF(LEFT(I66,1)="-",1,0)+IF(LEFT(J66,1)="-",1,0)))</f>
        <v/>
      </c>
      <c r="M66" s="36" t="str">
        <f t="shared" si="2"/>
        <v/>
      </c>
      <c r="N66" s="37" t="str">
        <f t="shared" si="2"/>
        <v/>
      </c>
    </row>
    <row r="67" spans="2:14">
      <c r="B67" s="31" t="s">
        <v>26</v>
      </c>
      <c r="C67" s="32" t="str">
        <f>IF(C59&gt;"",C59,"")</f>
        <v>Rymy Niskala</v>
      </c>
      <c r="D67" s="32" t="str">
        <f>IF(G58&gt;"",G58,"")</f>
        <v>Aapo Kanasuo</v>
      </c>
      <c r="E67" s="33"/>
      <c r="F67" s="34"/>
      <c r="G67" s="34"/>
      <c r="H67" s="34"/>
      <c r="I67" s="34"/>
      <c r="J67" s="34"/>
      <c r="K67" s="35" t="str">
        <f>IF(ISBLANK(F67),"",COUNTIF(F67:J67,"&gt;=0"))</f>
        <v/>
      </c>
      <c r="L67" s="35" t="str">
        <f>IF(ISBLANK(F67),"",(IF(LEFT(F67,1)="-",1,0)+IF(LEFT(G67,1)="-",1,0)+IF(LEFT(H67,1)="-",1,0)+IF(LEFT(I67,1)="-",1,0)+IF(LEFT(J67,1)="-",1,0)))</f>
        <v/>
      </c>
      <c r="M67" s="36" t="str">
        <f t="shared" si="2"/>
        <v/>
      </c>
      <c r="N67" s="37" t="str">
        <f t="shared" si="2"/>
        <v/>
      </c>
    </row>
    <row r="68" spans="2:14" ht="15.6">
      <c r="B68" s="7"/>
      <c r="C68" s="6"/>
      <c r="D68" s="6"/>
      <c r="E68" s="6"/>
      <c r="F68" s="6"/>
      <c r="G68" s="6"/>
      <c r="H68" s="6"/>
      <c r="I68" s="172" t="s">
        <v>27</v>
      </c>
      <c r="J68" s="172"/>
      <c r="K68" s="38">
        <f>SUM(K63:K67)</f>
        <v>9</v>
      </c>
      <c r="L68" s="38">
        <f>SUM(L63:L67)</f>
        <v>0</v>
      </c>
      <c r="M68" s="38">
        <f>SUM(M63:M67)</f>
        <v>3</v>
      </c>
      <c r="N68" s="39">
        <f>SUM(N63:N67)</f>
        <v>0</v>
      </c>
    </row>
    <row r="69" spans="2:14" ht="15.6">
      <c r="B69" s="40" t="s">
        <v>28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28"/>
    </row>
    <row r="70" spans="2:14" ht="15.6">
      <c r="B70" s="41" t="s">
        <v>29</v>
      </c>
      <c r="C70" s="42"/>
      <c r="D70" s="42" t="s">
        <v>30</v>
      </c>
      <c r="E70" s="42"/>
      <c r="F70" s="42"/>
      <c r="G70" s="42" t="s">
        <v>31</v>
      </c>
      <c r="H70" s="42"/>
      <c r="I70" s="42"/>
      <c r="J70" s="43" t="s">
        <v>32</v>
      </c>
      <c r="K70" s="6"/>
      <c r="L70" s="6"/>
      <c r="M70" s="6"/>
      <c r="N70" s="28"/>
    </row>
    <row r="71" spans="2:14" ht="18" thickBot="1">
      <c r="B71" s="7"/>
      <c r="C71" s="6"/>
      <c r="D71" s="6"/>
      <c r="E71" s="6"/>
      <c r="F71" s="6"/>
      <c r="G71" s="6"/>
      <c r="H71" s="6"/>
      <c r="I71" s="6"/>
      <c r="J71" s="173" t="str">
        <f>IF(M68=3,C57,IF(N68=3,G57,""))</f>
        <v>Heitto</v>
      </c>
      <c r="K71" s="173"/>
      <c r="L71" s="173"/>
      <c r="M71" s="173"/>
      <c r="N71" s="173"/>
    </row>
    <row r="72" spans="2:14" ht="18" thickBot="1">
      <c r="B72" s="44"/>
      <c r="C72" s="45"/>
      <c r="D72" s="45"/>
      <c r="E72" s="45"/>
      <c r="F72" s="45"/>
      <c r="G72" s="45"/>
      <c r="H72" s="45"/>
      <c r="I72" s="45"/>
      <c r="J72" s="46"/>
      <c r="K72" s="46"/>
      <c r="L72" s="46"/>
      <c r="M72" s="46"/>
      <c r="N72" s="47"/>
    </row>
    <row r="73" spans="2:14" ht="15" thickTop="1">
      <c r="B73" s="48"/>
    </row>
    <row r="74" spans="2:14">
      <c r="B74" s="48"/>
    </row>
    <row r="75" spans="2:14">
      <c r="B75" s="48"/>
    </row>
    <row r="77" spans="2:14" ht="15" thickBot="1"/>
    <row r="78" spans="2:14" ht="16.2" thickTop="1">
      <c r="B78" s="1"/>
      <c r="C78" s="2"/>
      <c r="D78" s="2"/>
      <c r="E78" s="2"/>
      <c r="F78" s="181" t="s">
        <v>0</v>
      </c>
      <c r="G78" s="181"/>
      <c r="H78" s="182" t="s">
        <v>1</v>
      </c>
      <c r="I78" s="182"/>
      <c r="J78" s="182"/>
      <c r="K78" s="182"/>
      <c r="L78" s="182"/>
      <c r="M78" s="182"/>
      <c r="N78" s="182"/>
    </row>
    <row r="79" spans="2:14" ht="15.6">
      <c r="B79" s="3"/>
      <c r="C79" s="4" t="s">
        <v>2</v>
      </c>
      <c r="D79" s="5"/>
      <c r="E79" s="6"/>
      <c r="F79" s="183" t="s">
        <v>3</v>
      </c>
      <c r="G79" s="183"/>
      <c r="H79" s="184" t="s">
        <v>4</v>
      </c>
      <c r="I79" s="184"/>
      <c r="J79" s="184"/>
      <c r="K79" s="184"/>
      <c r="L79" s="184"/>
      <c r="M79" s="184"/>
      <c r="N79" s="184"/>
    </row>
    <row r="80" spans="2:14" ht="15.6">
      <c r="B80" s="7"/>
      <c r="C80" s="8"/>
      <c r="D80" s="6"/>
      <c r="E80" s="6"/>
      <c r="F80" s="185" t="s">
        <v>5</v>
      </c>
      <c r="G80" s="185"/>
      <c r="H80" s="186" t="s">
        <v>33</v>
      </c>
      <c r="I80" s="186"/>
      <c r="J80" s="186"/>
      <c r="K80" s="186"/>
      <c r="L80" s="186"/>
      <c r="M80" s="186"/>
      <c r="N80" s="186"/>
    </row>
    <row r="81" spans="2:14" ht="21.6" thickBot="1">
      <c r="B81" s="9"/>
      <c r="C81" s="10" t="s">
        <v>7</v>
      </c>
      <c r="D81" s="6"/>
      <c r="E81" s="6"/>
      <c r="F81" s="187" t="s">
        <v>8</v>
      </c>
      <c r="G81" s="187"/>
      <c r="H81" s="188">
        <v>44695</v>
      </c>
      <c r="I81" s="188"/>
      <c r="J81" s="188"/>
      <c r="K81" s="11" t="s">
        <v>9</v>
      </c>
      <c r="L81" s="189"/>
      <c r="M81" s="189"/>
      <c r="N81" s="189"/>
    </row>
    <row r="82" spans="2:14" ht="16.2" thickTop="1">
      <c r="B82" s="12"/>
      <c r="C82" s="6"/>
      <c r="D82" s="6"/>
      <c r="E82" s="6"/>
      <c r="F82" s="13"/>
      <c r="G82" s="6"/>
      <c r="H82" s="6"/>
      <c r="I82" s="14"/>
      <c r="J82" s="15"/>
      <c r="K82" s="15"/>
      <c r="L82" s="15"/>
      <c r="M82" s="15"/>
      <c r="N82" s="16"/>
    </row>
    <row r="83" spans="2:14" ht="16.2" thickBot="1">
      <c r="B83" s="17" t="s">
        <v>10</v>
      </c>
      <c r="C83" s="174" t="s">
        <v>86</v>
      </c>
      <c r="D83" s="174"/>
      <c r="E83" s="18"/>
      <c r="F83" s="19" t="s">
        <v>11</v>
      </c>
      <c r="G83" s="175" t="s">
        <v>98</v>
      </c>
      <c r="H83" s="175"/>
      <c r="I83" s="175"/>
      <c r="J83" s="175"/>
      <c r="K83" s="175"/>
      <c r="L83" s="175"/>
      <c r="M83" s="175"/>
      <c r="N83" s="175"/>
    </row>
    <row r="84" spans="2:14">
      <c r="B84" s="20" t="s">
        <v>12</v>
      </c>
      <c r="C84" s="176" t="s">
        <v>146</v>
      </c>
      <c r="D84" s="176"/>
      <c r="E84" s="21"/>
      <c r="F84" s="22" t="s">
        <v>13</v>
      </c>
      <c r="G84" s="177" t="s">
        <v>149</v>
      </c>
      <c r="H84" s="177"/>
      <c r="I84" s="177"/>
      <c r="J84" s="177"/>
      <c r="K84" s="177"/>
      <c r="L84" s="177"/>
      <c r="M84" s="177"/>
      <c r="N84" s="177"/>
    </row>
    <row r="85" spans="2:14">
      <c r="B85" s="23" t="s">
        <v>14</v>
      </c>
      <c r="C85" s="178" t="s">
        <v>147</v>
      </c>
      <c r="D85" s="178"/>
      <c r="E85" s="21"/>
      <c r="F85" s="24" t="s">
        <v>15</v>
      </c>
      <c r="G85" s="179" t="s">
        <v>150</v>
      </c>
      <c r="H85" s="179"/>
      <c r="I85" s="179"/>
      <c r="J85" s="179"/>
      <c r="K85" s="179"/>
      <c r="L85" s="179"/>
      <c r="M85" s="179"/>
      <c r="N85" s="179"/>
    </row>
    <row r="86" spans="2:14">
      <c r="B86" s="23" t="s">
        <v>16</v>
      </c>
      <c r="C86" s="178" t="s">
        <v>148</v>
      </c>
      <c r="D86" s="178"/>
      <c r="E86" s="21"/>
      <c r="F86" s="25" t="s">
        <v>17</v>
      </c>
      <c r="G86" s="179" t="s">
        <v>151</v>
      </c>
      <c r="H86" s="179"/>
      <c r="I86" s="179"/>
      <c r="J86" s="179"/>
      <c r="K86" s="179"/>
      <c r="L86" s="179"/>
      <c r="M86" s="179"/>
      <c r="N86" s="179"/>
    </row>
    <row r="87" spans="2:14" ht="15.6">
      <c r="B87" s="7"/>
      <c r="C87" s="6"/>
      <c r="D87" s="6"/>
      <c r="E87" s="6"/>
      <c r="F87" s="13"/>
      <c r="G87" s="26"/>
      <c r="H87" s="26"/>
      <c r="I87" s="26"/>
      <c r="J87" s="6"/>
      <c r="K87" s="6"/>
      <c r="L87" s="6"/>
      <c r="M87" s="27"/>
      <c r="N87" s="28"/>
    </row>
    <row r="88" spans="2:14" ht="15.6">
      <c r="B88" s="29" t="s">
        <v>18</v>
      </c>
      <c r="C88" s="6"/>
      <c r="D88" s="6"/>
      <c r="E88" s="6"/>
      <c r="F88" s="24">
        <v>1</v>
      </c>
      <c r="G88" s="24">
        <v>2</v>
      </c>
      <c r="H88" s="24">
        <v>3</v>
      </c>
      <c r="I88" s="24">
        <v>4</v>
      </c>
      <c r="J88" s="24">
        <v>5</v>
      </c>
      <c r="K88" s="180" t="s">
        <v>19</v>
      </c>
      <c r="L88" s="180"/>
      <c r="M88" s="24" t="s">
        <v>20</v>
      </c>
      <c r="N88" s="30" t="s">
        <v>21</v>
      </c>
    </row>
    <row r="89" spans="2:14">
      <c r="B89" s="31" t="s">
        <v>22</v>
      </c>
      <c r="C89" s="32" t="str">
        <f>IF(C84&gt;"",C84,"")</f>
        <v>Jimi Koivumäki</v>
      </c>
      <c r="D89" s="32" t="str">
        <f>IF(G84&gt;"",G84,"")</f>
        <v>Otto Kallio</v>
      </c>
      <c r="E89" s="33"/>
      <c r="F89" s="34">
        <v>6</v>
      </c>
      <c r="G89" s="34">
        <v>5</v>
      </c>
      <c r="H89" s="34">
        <v>4</v>
      </c>
      <c r="I89" s="34"/>
      <c r="J89" s="34"/>
      <c r="K89" s="35">
        <f>IF(ISBLANK(F89),"",COUNTIF(F89:J89,"&gt;=0"))</f>
        <v>3</v>
      </c>
      <c r="L89" s="35">
        <f>IF(ISBLANK(F89),"",(IF(LEFT(F89,1)="-",1,0)+IF(LEFT(G89,1)="-",1,0)+IF(LEFT(H89,1)="-",1,0)+IF(LEFT(I89,1)="-",1,0)+IF(LEFT(J89,1)="-",1,0)))</f>
        <v>0</v>
      </c>
      <c r="M89" s="36">
        <f t="shared" ref="M89:N93" si="3">IF(K89=3,1,"")</f>
        <v>1</v>
      </c>
      <c r="N89" s="37" t="str">
        <f t="shared" si="3"/>
        <v/>
      </c>
    </row>
    <row r="90" spans="2:14">
      <c r="B90" s="31" t="s">
        <v>23</v>
      </c>
      <c r="C90" s="32" t="str">
        <f>IF(C85&gt;"",C85,"")</f>
        <v>Valtu Malinen</v>
      </c>
      <c r="D90" s="32" t="str">
        <f>IF(G85&gt;"",G85,"")</f>
        <v>Pyry Siven</v>
      </c>
      <c r="E90" s="33"/>
      <c r="F90" s="34">
        <v>-7</v>
      </c>
      <c r="G90" s="34">
        <v>8</v>
      </c>
      <c r="H90" s="34">
        <v>-8</v>
      </c>
      <c r="I90" s="34">
        <v>5</v>
      </c>
      <c r="J90" s="34">
        <v>-5</v>
      </c>
      <c r="K90" s="35">
        <f>IF(ISBLANK(F90),"",COUNTIF(F90:J90,"&gt;=0"))</f>
        <v>2</v>
      </c>
      <c r="L90" s="35">
        <f>IF(ISBLANK(F90),"",(IF(LEFT(F90,1)="-",1,0)+IF(LEFT(G90,1)="-",1,0)+IF(LEFT(H90,1)="-",1,0)+IF(LEFT(I90,1)="-",1,0)+IF(LEFT(J90,1)="-",1,0)))</f>
        <v>3</v>
      </c>
      <c r="M90" s="36" t="str">
        <f t="shared" si="3"/>
        <v/>
      </c>
      <c r="N90" s="37">
        <f t="shared" si="3"/>
        <v>1</v>
      </c>
    </row>
    <row r="91" spans="2:14">
      <c r="B91" s="31" t="s">
        <v>24</v>
      </c>
      <c r="C91" s="32" t="str">
        <f>IF(C86&gt;"",C86,"")</f>
        <v>William Nguen</v>
      </c>
      <c r="D91" s="32" t="str">
        <f>IF(G86&gt;"",G86,"")</f>
        <v>Tuukka Raudaskoski</v>
      </c>
      <c r="E91" s="33"/>
      <c r="F91" s="34">
        <v>3</v>
      </c>
      <c r="G91" s="34">
        <v>6</v>
      </c>
      <c r="H91" s="34">
        <v>11</v>
      </c>
      <c r="I91" s="34"/>
      <c r="J91" s="34"/>
      <c r="K91" s="35">
        <f>IF(ISBLANK(F91),"",COUNTIF(F91:J91,"&gt;=0"))</f>
        <v>3</v>
      </c>
      <c r="L91" s="35">
        <f>IF(ISBLANK(F91),"",(IF(LEFT(F91,1)="-",1,0)+IF(LEFT(G91,1)="-",1,0)+IF(LEFT(H91,1)="-",1,0)+IF(LEFT(I91,1)="-",1,0)+IF(LEFT(J91,1)="-",1,0)))</f>
        <v>0</v>
      </c>
      <c r="M91" s="36">
        <f t="shared" si="3"/>
        <v>1</v>
      </c>
      <c r="N91" s="37" t="str">
        <f t="shared" si="3"/>
        <v/>
      </c>
    </row>
    <row r="92" spans="2:14">
      <c r="B92" s="31" t="s">
        <v>25</v>
      </c>
      <c r="C92" s="32" t="str">
        <f>IF(C84&gt;"",C84,"")</f>
        <v>Jimi Koivumäki</v>
      </c>
      <c r="D92" s="32" t="str">
        <f>IF(G85&gt;"",G85,"")</f>
        <v>Pyry Siven</v>
      </c>
      <c r="E92" s="33"/>
      <c r="F92" s="34">
        <v>-9</v>
      </c>
      <c r="G92" s="34">
        <v>10</v>
      </c>
      <c r="H92" s="34">
        <v>8</v>
      </c>
      <c r="I92" s="34">
        <v>3</v>
      </c>
      <c r="J92" s="34"/>
      <c r="K92" s="35">
        <f>IF(ISBLANK(F92),"",COUNTIF(F92:J92,"&gt;=0"))</f>
        <v>3</v>
      </c>
      <c r="L92" s="35">
        <f>IF(ISBLANK(F92),"",(IF(LEFT(F92,1)="-",1,0)+IF(LEFT(G92,1)="-",1,0)+IF(LEFT(H92,1)="-",1,0)+IF(LEFT(I92,1)="-",1,0)+IF(LEFT(J92,1)="-",1,0)))</f>
        <v>1</v>
      </c>
      <c r="M92" s="36">
        <f t="shared" si="3"/>
        <v>1</v>
      </c>
      <c r="N92" s="37" t="str">
        <f t="shared" si="3"/>
        <v/>
      </c>
    </row>
    <row r="93" spans="2:14">
      <c r="B93" s="31" t="s">
        <v>26</v>
      </c>
      <c r="C93" s="32" t="str">
        <f>IF(C85&gt;"",C85,"")</f>
        <v>Valtu Malinen</v>
      </c>
      <c r="D93" s="32" t="str">
        <f>IF(G84&gt;"",G84,"")</f>
        <v>Otto Kallio</v>
      </c>
      <c r="E93" s="33"/>
      <c r="F93" s="34"/>
      <c r="G93" s="34"/>
      <c r="H93" s="34"/>
      <c r="I93" s="34"/>
      <c r="J93" s="34"/>
      <c r="K93" s="35" t="str">
        <f>IF(ISBLANK(F93),"",COUNTIF(F93:J93,"&gt;=0"))</f>
        <v/>
      </c>
      <c r="L93" s="35" t="str">
        <f>IF(ISBLANK(F93),"",(IF(LEFT(F93,1)="-",1,0)+IF(LEFT(G93,1)="-",1,0)+IF(LEFT(H93,1)="-",1,0)+IF(LEFT(I93,1)="-",1,0)+IF(LEFT(J93,1)="-",1,0)))</f>
        <v/>
      </c>
      <c r="M93" s="36" t="str">
        <f t="shared" si="3"/>
        <v/>
      </c>
      <c r="N93" s="37" t="str">
        <f t="shared" si="3"/>
        <v/>
      </c>
    </row>
    <row r="94" spans="2:14" ht="15.6">
      <c r="B94" s="7"/>
      <c r="C94" s="6"/>
      <c r="D94" s="6"/>
      <c r="E94" s="6"/>
      <c r="F94" s="6"/>
      <c r="G94" s="6"/>
      <c r="H94" s="6"/>
      <c r="I94" s="172" t="s">
        <v>27</v>
      </c>
      <c r="J94" s="172"/>
      <c r="K94" s="38">
        <f>SUM(K89:K93)</f>
        <v>11</v>
      </c>
      <c r="L94" s="38">
        <f>SUM(L89:L93)</f>
        <v>4</v>
      </c>
      <c r="M94" s="38">
        <f>SUM(M89:M93)</f>
        <v>3</v>
      </c>
      <c r="N94" s="39">
        <f>SUM(N89:N93)</f>
        <v>1</v>
      </c>
    </row>
    <row r="95" spans="2:14" ht="15.6">
      <c r="B95" s="40" t="s">
        <v>28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28"/>
    </row>
    <row r="96" spans="2:14" ht="15.6">
      <c r="B96" s="41" t="s">
        <v>29</v>
      </c>
      <c r="C96" s="42"/>
      <c r="D96" s="42" t="s">
        <v>30</v>
      </c>
      <c r="E96" s="42"/>
      <c r="F96" s="42"/>
      <c r="G96" s="42" t="s">
        <v>31</v>
      </c>
      <c r="H96" s="42"/>
      <c r="I96" s="42"/>
      <c r="J96" s="43" t="s">
        <v>32</v>
      </c>
      <c r="K96" s="6"/>
      <c r="L96" s="6"/>
      <c r="M96" s="6"/>
      <c r="N96" s="28"/>
    </row>
    <row r="97" spans="2:14" ht="18" thickBot="1">
      <c r="B97" s="7"/>
      <c r="C97" s="6"/>
      <c r="D97" s="6"/>
      <c r="E97" s="6"/>
      <c r="F97" s="6"/>
      <c r="G97" s="6"/>
      <c r="H97" s="6"/>
      <c r="I97" s="6"/>
      <c r="J97" s="173" t="str">
        <f>IF(M94=3,C83,IF(N94=3,G83,""))</f>
        <v>TIP-70 2</v>
      </c>
      <c r="K97" s="173"/>
      <c r="L97" s="173"/>
      <c r="M97" s="173"/>
      <c r="N97" s="173"/>
    </row>
    <row r="98" spans="2:14" ht="18" thickBot="1">
      <c r="B98" s="44"/>
      <c r="C98" s="45"/>
      <c r="D98" s="45"/>
      <c r="E98" s="45"/>
      <c r="F98" s="45"/>
      <c r="G98" s="45"/>
      <c r="H98" s="45"/>
      <c r="I98" s="45"/>
      <c r="J98" s="46"/>
      <c r="K98" s="46"/>
      <c r="L98" s="46"/>
      <c r="M98" s="46"/>
      <c r="N98" s="47"/>
    </row>
    <row r="99" spans="2:14" ht="15" thickTop="1"/>
    <row r="102" spans="2:14" ht="15" thickBot="1"/>
    <row r="103" spans="2:14" ht="16.2" thickTop="1">
      <c r="B103" s="1"/>
      <c r="C103" s="2"/>
      <c r="D103" s="2"/>
      <c r="E103" s="2"/>
      <c r="F103" s="181" t="s">
        <v>0</v>
      </c>
      <c r="G103" s="181"/>
      <c r="H103" s="182" t="s">
        <v>1</v>
      </c>
      <c r="I103" s="182"/>
      <c r="J103" s="182"/>
      <c r="K103" s="182"/>
      <c r="L103" s="182"/>
      <c r="M103" s="182"/>
      <c r="N103" s="182"/>
    </row>
    <row r="104" spans="2:14" ht="15.6">
      <c r="B104" s="3"/>
      <c r="C104" s="4" t="s">
        <v>2</v>
      </c>
      <c r="D104" s="5"/>
      <c r="E104" s="6"/>
      <c r="F104" s="183" t="s">
        <v>3</v>
      </c>
      <c r="G104" s="183"/>
      <c r="H104" s="184" t="s">
        <v>4</v>
      </c>
      <c r="I104" s="184"/>
      <c r="J104" s="184"/>
      <c r="K104" s="184"/>
      <c r="L104" s="184"/>
      <c r="M104" s="184"/>
      <c r="N104" s="184"/>
    </row>
    <row r="105" spans="2:14" ht="15.6">
      <c r="B105" s="7"/>
      <c r="C105" s="8"/>
      <c r="D105" s="6"/>
      <c r="E105" s="6"/>
      <c r="F105" s="185" t="s">
        <v>5</v>
      </c>
      <c r="G105" s="185"/>
      <c r="H105" s="186" t="s">
        <v>33</v>
      </c>
      <c r="I105" s="186"/>
      <c r="J105" s="186"/>
      <c r="K105" s="186"/>
      <c r="L105" s="186"/>
      <c r="M105" s="186"/>
      <c r="N105" s="186"/>
    </row>
    <row r="106" spans="2:14" ht="21.6" thickBot="1">
      <c r="B106" s="9"/>
      <c r="C106" s="10" t="s">
        <v>7</v>
      </c>
      <c r="D106" s="6"/>
      <c r="E106" s="6"/>
      <c r="F106" s="187" t="s">
        <v>8</v>
      </c>
      <c r="G106" s="187"/>
      <c r="H106" s="188">
        <v>44695</v>
      </c>
      <c r="I106" s="188"/>
      <c r="J106" s="188"/>
      <c r="K106" s="11" t="s">
        <v>9</v>
      </c>
      <c r="L106" s="189"/>
      <c r="M106" s="189"/>
      <c r="N106" s="189"/>
    </row>
    <row r="107" spans="2:14" ht="16.2" thickTop="1">
      <c r="B107" s="12"/>
      <c r="C107" s="6"/>
      <c r="D107" s="6"/>
      <c r="E107" s="6"/>
      <c r="F107" s="13"/>
      <c r="G107" s="6"/>
      <c r="H107" s="6"/>
      <c r="I107" s="14"/>
      <c r="J107" s="15"/>
      <c r="K107" s="15"/>
      <c r="L107" s="15"/>
      <c r="M107" s="15"/>
      <c r="N107" s="16"/>
    </row>
    <row r="108" spans="2:14" ht="16.2" thickBot="1">
      <c r="B108" s="17" t="s">
        <v>10</v>
      </c>
      <c r="C108" s="174" t="s">
        <v>162</v>
      </c>
      <c r="D108" s="174"/>
      <c r="E108" s="18"/>
      <c r="F108" s="19" t="s">
        <v>11</v>
      </c>
      <c r="G108" s="175" t="s">
        <v>98</v>
      </c>
      <c r="H108" s="175"/>
      <c r="I108" s="175"/>
      <c r="J108" s="175"/>
      <c r="K108" s="175"/>
      <c r="L108" s="175"/>
      <c r="M108" s="175"/>
      <c r="N108" s="175"/>
    </row>
    <row r="109" spans="2:14">
      <c r="B109" s="20" t="s">
        <v>12</v>
      </c>
      <c r="C109" s="176" t="s">
        <v>134</v>
      </c>
      <c r="D109" s="176"/>
      <c r="E109" s="21"/>
      <c r="F109" s="22" t="s">
        <v>13</v>
      </c>
      <c r="G109" s="177" t="s">
        <v>149</v>
      </c>
      <c r="H109" s="177"/>
      <c r="I109" s="177"/>
      <c r="J109" s="177"/>
      <c r="K109" s="177"/>
      <c r="L109" s="177"/>
      <c r="M109" s="177"/>
      <c r="N109" s="177"/>
    </row>
    <row r="110" spans="2:14">
      <c r="B110" s="23" t="s">
        <v>14</v>
      </c>
      <c r="C110" s="178" t="s">
        <v>135</v>
      </c>
      <c r="D110" s="178"/>
      <c r="E110" s="21"/>
      <c r="F110" s="24" t="s">
        <v>15</v>
      </c>
      <c r="G110" s="179" t="s">
        <v>150</v>
      </c>
      <c r="H110" s="179"/>
      <c r="I110" s="179"/>
      <c r="J110" s="179"/>
      <c r="K110" s="179"/>
      <c r="L110" s="179"/>
      <c r="M110" s="179"/>
      <c r="N110" s="179"/>
    </row>
    <row r="111" spans="2:14">
      <c r="B111" s="23" t="s">
        <v>16</v>
      </c>
      <c r="C111" s="178" t="s">
        <v>136</v>
      </c>
      <c r="D111" s="178"/>
      <c r="E111" s="21"/>
      <c r="F111" s="25" t="s">
        <v>17</v>
      </c>
      <c r="G111" s="179" t="s">
        <v>151</v>
      </c>
      <c r="H111" s="179"/>
      <c r="I111" s="179"/>
      <c r="J111" s="179"/>
      <c r="K111" s="179"/>
      <c r="L111" s="179"/>
      <c r="M111" s="179"/>
      <c r="N111" s="179"/>
    </row>
    <row r="112" spans="2:14" ht="15.6">
      <c r="B112" s="7"/>
      <c r="C112" s="6"/>
      <c r="D112" s="6"/>
      <c r="E112" s="6"/>
      <c r="F112" s="13"/>
      <c r="G112" s="26"/>
      <c r="H112" s="26"/>
      <c r="I112" s="26"/>
      <c r="J112" s="6"/>
      <c r="K112" s="6"/>
      <c r="L112" s="6"/>
      <c r="M112" s="27"/>
      <c r="N112" s="28"/>
    </row>
    <row r="113" spans="2:14" ht="15.6">
      <c r="B113" s="29" t="s">
        <v>18</v>
      </c>
      <c r="C113" s="6"/>
      <c r="D113" s="6"/>
      <c r="E113" s="6"/>
      <c r="F113" s="24">
        <v>1</v>
      </c>
      <c r="G113" s="24">
        <v>2</v>
      </c>
      <c r="H113" s="24">
        <v>3</v>
      </c>
      <c r="I113" s="24">
        <v>4</v>
      </c>
      <c r="J113" s="24">
        <v>5</v>
      </c>
      <c r="K113" s="180" t="s">
        <v>19</v>
      </c>
      <c r="L113" s="180"/>
      <c r="M113" s="24" t="s">
        <v>20</v>
      </c>
      <c r="N113" s="30" t="s">
        <v>21</v>
      </c>
    </row>
    <row r="114" spans="2:14">
      <c r="B114" s="31" t="s">
        <v>22</v>
      </c>
      <c r="C114" s="32" t="str">
        <f>IF(C109&gt;"",C109,"")</f>
        <v>Henri Kujala</v>
      </c>
      <c r="D114" s="32" t="str">
        <f>IF(G109&gt;"",G109,"")</f>
        <v>Otto Kallio</v>
      </c>
      <c r="E114" s="33"/>
      <c r="F114" s="34">
        <v>9</v>
      </c>
      <c r="G114" s="34">
        <v>2</v>
      </c>
      <c r="H114" s="34">
        <v>1</v>
      </c>
      <c r="I114" s="34"/>
      <c r="J114" s="34"/>
      <c r="K114" s="35">
        <f>IF(ISBLANK(F114),"",COUNTIF(F114:J114,"&gt;=0"))</f>
        <v>3</v>
      </c>
      <c r="L114" s="35">
        <f>IF(ISBLANK(F114),"",(IF(LEFT(F114,1)="-",1,0)+IF(LEFT(G114,1)="-",1,0)+IF(LEFT(H114,1)="-",1,0)+IF(LEFT(I114,1)="-",1,0)+IF(LEFT(J114,1)="-",1,0)))</f>
        <v>0</v>
      </c>
      <c r="M114" s="36">
        <f t="shared" ref="M114:N118" si="4">IF(K114=3,1,"")</f>
        <v>1</v>
      </c>
      <c r="N114" s="37" t="str">
        <f t="shared" si="4"/>
        <v/>
      </c>
    </row>
    <row r="115" spans="2:14">
      <c r="B115" s="31" t="s">
        <v>23</v>
      </c>
      <c r="C115" s="32" t="str">
        <f>IF(C110&gt;"",C110,"")</f>
        <v>Luka Oinas</v>
      </c>
      <c r="D115" s="32" t="str">
        <f>IF(G110&gt;"",G110,"")</f>
        <v>Pyry Siven</v>
      </c>
      <c r="E115" s="33"/>
      <c r="F115" s="34">
        <v>6</v>
      </c>
      <c r="G115" s="34">
        <v>4</v>
      </c>
      <c r="H115" s="34">
        <v>8</v>
      </c>
      <c r="I115" s="34"/>
      <c r="J115" s="34"/>
      <c r="K115" s="35">
        <f>IF(ISBLANK(F115),"",COUNTIF(F115:J115,"&gt;=0"))</f>
        <v>3</v>
      </c>
      <c r="L115" s="35">
        <f>IF(ISBLANK(F115),"",(IF(LEFT(F115,1)="-",1,0)+IF(LEFT(G115,1)="-",1,0)+IF(LEFT(H115,1)="-",1,0)+IF(LEFT(I115,1)="-",1,0)+IF(LEFT(J115,1)="-",1,0)))</f>
        <v>0</v>
      </c>
      <c r="M115" s="36">
        <f t="shared" si="4"/>
        <v>1</v>
      </c>
      <c r="N115" s="37" t="str">
        <f t="shared" si="4"/>
        <v/>
      </c>
    </row>
    <row r="116" spans="2:14">
      <c r="B116" s="31" t="s">
        <v>24</v>
      </c>
      <c r="C116" s="32" t="str">
        <f>IF(C111&gt;"",C111,"")</f>
        <v>Juho Åvist</v>
      </c>
      <c r="D116" s="32" t="str">
        <f>IF(G111&gt;"",G111,"")</f>
        <v>Tuukka Raudaskoski</v>
      </c>
      <c r="E116" s="33"/>
      <c r="F116" s="34">
        <v>6</v>
      </c>
      <c r="G116" s="34">
        <v>5</v>
      </c>
      <c r="H116" s="34">
        <v>1</v>
      </c>
      <c r="I116" s="34"/>
      <c r="J116" s="34"/>
      <c r="K116" s="35">
        <f>IF(ISBLANK(F116),"",COUNTIF(F116:J116,"&gt;=0"))</f>
        <v>3</v>
      </c>
      <c r="L116" s="35">
        <f>IF(ISBLANK(F116),"",(IF(LEFT(F116,1)="-",1,0)+IF(LEFT(G116,1)="-",1,0)+IF(LEFT(H116,1)="-",1,0)+IF(LEFT(I116,1)="-",1,0)+IF(LEFT(J116,1)="-",1,0)))</f>
        <v>0</v>
      </c>
      <c r="M116" s="36">
        <f t="shared" si="4"/>
        <v>1</v>
      </c>
      <c r="N116" s="37" t="str">
        <f t="shared" si="4"/>
        <v/>
      </c>
    </row>
    <row r="117" spans="2:14">
      <c r="B117" s="31" t="s">
        <v>25</v>
      </c>
      <c r="C117" s="32" t="str">
        <f>IF(C109&gt;"",C109,"")</f>
        <v>Henri Kujala</v>
      </c>
      <c r="D117" s="32" t="str">
        <f>IF(G110&gt;"",G110,"")</f>
        <v>Pyry Siven</v>
      </c>
      <c r="E117" s="33"/>
      <c r="F117" s="34"/>
      <c r="G117" s="34"/>
      <c r="H117" s="34"/>
      <c r="I117" s="34"/>
      <c r="J117" s="34"/>
      <c r="K117" s="35" t="str">
        <f>IF(ISBLANK(F117),"",COUNTIF(F117:J117,"&gt;=0"))</f>
        <v/>
      </c>
      <c r="L117" s="35" t="str">
        <f>IF(ISBLANK(F117),"",(IF(LEFT(F117,1)="-",1,0)+IF(LEFT(G117,1)="-",1,0)+IF(LEFT(H117,1)="-",1,0)+IF(LEFT(I117,1)="-",1,0)+IF(LEFT(J117,1)="-",1,0)))</f>
        <v/>
      </c>
      <c r="M117" s="36" t="str">
        <f t="shared" si="4"/>
        <v/>
      </c>
      <c r="N117" s="37" t="str">
        <f t="shared" si="4"/>
        <v/>
      </c>
    </row>
    <row r="118" spans="2:14">
      <c r="B118" s="31" t="s">
        <v>26</v>
      </c>
      <c r="C118" s="32" t="str">
        <f>IF(C110&gt;"",C110,"")</f>
        <v>Luka Oinas</v>
      </c>
      <c r="D118" s="32" t="str">
        <f>IF(G109&gt;"",G109,"")</f>
        <v>Otto Kallio</v>
      </c>
      <c r="E118" s="33"/>
      <c r="F118" s="34"/>
      <c r="G118" s="34"/>
      <c r="H118" s="34"/>
      <c r="I118" s="34"/>
      <c r="J118" s="34"/>
      <c r="K118" s="35" t="str">
        <f>IF(ISBLANK(F118),"",COUNTIF(F118:J118,"&gt;=0"))</f>
        <v/>
      </c>
      <c r="L118" s="35" t="str">
        <f>IF(ISBLANK(F118),"",(IF(LEFT(F118,1)="-",1,0)+IF(LEFT(G118,1)="-",1,0)+IF(LEFT(H118,1)="-",1,0)+IF(LEFT(I118,1)="-",1,0)+IF(LEFT(J118,1)="-",1,0)))</f>
        <v/>
      </c>
      <c r="M118" s="36" t="str">
        <f t="shared" si="4"/>
        <v/>
      </c>
      <c r="N118" s="37" t="str">
        <f t="shared" si="4"/>
        <v/>
      </c>
    </row>
    <row r="119" spans="2:14" ht="15.6">
      <c r="B119" s="7"/>
      <c r="C119" s="6"/>
      <c r="D119" s="6"/>
      <c r="E119" s="6"/>
      <c r="F119" s="6"/>
      <c r="G119" s="6"/>
      <c r="H119" s="6"/>
      <c r="I119" s="172" t="s">
        <v>27</v>
      </c>
      <c r="J119" s="172"/>
      <c r="K119" s="38">
        <f>SUM(K114:K118)</f>
        <v>9</v>
      </c>
      <c r="L119" s="38">
        <f>SUM(L114:L118)</f>
        <v>0</v>
      </c>
      <c r="M119" s="38">
        <f>SUM(M114:M118)</f>
        <v>3</v>
      </c>
      <c r="N119" s="39">
        <f>SUM(N114:N118)</f>
        <v>0</v>
      </c>
    </row>
    <row r="120" spans="2:14" ht="15.6">
      <c r="B120" s="40" t="s">
        <v>28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28"/>
    </row>
    <row r="121" spans="2:14" ht="15.6">
      <c r="B121" s="41" t="s">
        <v>29</v>
      </c>
      <c r="C121" s="42"/>
      <c r="D121" s="42" t="s">
        <v>30</v>
      </c>
      <c r="E121" s="42"/>
      <c r="F121" s="42"/>
      <c r="G121" s="42" t="s">
        <v>31</v>
      </c>
      <c r="H121" s="42"/>
      <c r="I121" s="42"/>
      <c r="J121" s="43" t="s">
        <v>32</v>
      </c>
      <c r="K121" s="6"/>
      <c r="L121" s="6"/>
      <c r="M121" s="6"/>
      <c r="N121" s="28"/>
    </row>
    <row r="122" spans="2:14" ht="18" thickBot="1">
      <c r="B122" s="7"/>
      <c r="C122" s="6"/>
      <c r="D122" s="6"/>
      <c r="E122" s="6"/>
      <c r="F122" s="6"/>
      <c r="G122" s="6"/>
      <c r="H122" s="6"/>
      <c r="I122" s="6"/>
      <c r="J122" s="173" t="str">
        <f>IF(M119=3,C108,IF(N119=3,G108,""))</f>
        <v>OPT-86 1</v>
      </c>
      <c r="K122" s="173"/>
      <c r="L122" s="173"/>
      <c r="M122" s="173"/>
      <c r="N122" s="173"/>
    </row>
    <row r="123" spans="2:14" ht="18" thickBot="1">
      <c r="B123" s="44"/>
      <c r="C123" s="45"/>
      <c r="D123" s="45"/>
      <c r="E123" s="45"/>
      <c r="F123" s="45"/>
      <c r="G123" s="45"/>
      <c r="H123" s="45"/>
      <c r="I123" s="45"/>
      <c r="J123" s="46"/>
      <c r="K123" s="46"/>
      <c r="L123" s="46"/>
      <c r="M123" s="46"/>
      <c r="N123" s="47"/>
    </row>
    <row r="124" spans="2:14" ht="15" thickTop="1">
      <c r="B124" s="48"/>
    </row>
    <row r="125" spans="2:14">
      <c r="B125" s="48"/>
    </row>
    <row r="126" spans="2:14">
      <c r="B126" s="48"/>
    </row>
    <row r="128" spans="2:14" ht="15" thickBot="1"/>
    <row r="129" spans="2:14" ht="16.2" thickTop="1">
      <c r="B129" s="1"/>
      <c r="C129" s="2"/>
      <c r="D129" s="2"/>
      <c r="E129" s="2"/>
      <c r="F129" s="181" t="s">
        <v>0</v>
      </c>
      <c r="G129" s="181"/>
      <c r="H129" s="182" t="s">
        <v>1</v>
      </c>
      <c r="I129" s="182"/>
      <c r="J129" s="182"/>
      <c r="K129" s="182"/>
      <c r="L129" s="182"/>
      <c r="M129" s="182"/>
      <c r="N129" s="182"/>
    </row>
    <row r="130" spans="2:14" ht="15.6">
      <c r="B130" s="3"/>
      <c r="C130" s="4" t="s">
        <v>2</v>
      </c>
      <c r="D130" s="5"/>
      <c r="E130" s="6"/>
      <c r="F130" s="183" t="s">
        <v>3</v>
      </c>
      <c r="G130" s="183"/>
      <c r="H130" s="184" t="s">
        <v>4</v>
      </c>
      <c r="I130" s="184"/>
      <c r="J130" s="184"/>
      <c r="K130" s="184"/>
      <c r="L130" s="184"/>
      <c r="M130" s="184"/>
      <c r="N130" s="184"/>
    </row>
    <row r="131" spans="2:14" ht="15.6">
      <c r="B131" s="7"/>
      <c r="C131" s="8"/>
      <c r="D131" s="6"/>
      <c r="E131" s="6"/>
      <c r="F131" s="185" t="s">
        <v>5</v>
      </c>
      <c r="G131" s="185"/>
      <c r="H131" s="186" t="s">
        <v>33</v>
      </c>
      <c r="I131" s="186"/>
      <c r="J131" s="186"/>
      <c r="K131" s="186"/>
      <c r="L131" s="186"/>
      <c r="M131" s="186"/>
      <c r="N131" s="186"/>
    </row>
    <row r="132" spans="2:14" ht="21.6" thickBot="1">
      <c r="B132" s="9"/>
      <c r="C132" s="10" t="s">
        <v>7</v>
      </c>
      <c r="D132" s="6"/>
      <c r="E132" s="6"/>
      <c r="F132" s="187" t="s">
        <v>8</v>
      </c>
      <c r="G132" s="187"/>
      <c r="H132" s="188">
        <v>44695</v>
      </c>
      <c r="I132" s="188"/>
      <c r="J132" s="188"/>
      <c r="K132" s="11" t="s">
        <v>9</v>
      </c>
      <c r="L132" s="189"/>
      <c r="M132" s="189"/>
      <c r="N132" s="189"/>
    </row>
    <row r="133" spans="2:14" ht="16.2" thickTop="1">
      <c r="B133" s="12"/>
      <c r="C133" s="6"/>
      <c r="D133" s="6"/>
      <c r="E133" s="6"/>
      <c r="F133" s="13"/>
      <c r="G133" s="6"/>
      <c r="H133" s="6"/>
      <c r="I133" s="14"/>
      <c r="J133" s="15"/>
      <c r="K133" s="15"/>
      <c r="L133" s="15"/>
      <c r="M133" s="15"/>
      <c r="N133" s="16"/>
    </row>
    <row r="134" spans="2:14" ht="16.2" thickBot="1">
      <c r="B134" s="17" t="s">
        <v>10</v>
      </c>
      <c r="C134" s="174" t="s">
        <v>163</v>
      </c>
      <c r="D134" s="174"/>
      <c r="E134" s="18"/>
      <c r="F134" s="19" t="s">
        <v>11</v>
      </c>
      <c r="G134" s="175" t="s">
        <v>76</v>
      </c>
      <c r="H134" s="175"/>
      <c r="I134" s="175"/>
      <c r="J134" s="175"/>
      <c r="K134" s="175"/>
      <c r="L134" s="175"/>
      <c r="M134" s="175"/>
      <c r="N134" s="175"/>
    </row>
    <row r="135" spans="2:14">
      <c r="B135" s="20" t="s">
        <v>12</v>
      </c>
      <c r="C135" s="176" t="s">
        <v>165</v>
      </c>
      <c r="D135" s="176"/>
      <c r="E135" s="21"/>
      <c r="F135" s="22" t="s">
        <v>13</v>
      </c>
      <c r="G135" s="177" t="s">
        <v>167</v>
      </c>
      <c r="H135" s="177"/>
      <c r="I135" s="177"/>
      <c r="J135" s="177"/>
      <c r="K135" s="177"/>
      <c r="L135" s="177"/>
      <c r="M135" s="177"/>
      <c r="N135" s="177"/>
    </row>
    <row r="136" spans="2:14">
      <c r="B136" s="23" t="s">
        <v>14</v>
      </c>
      <c r="C136" s="178" t="s">
        <v>164</v>
      </c>
      <c r="D136" s="178"/>
      <c r="E136" s="21"/>
      <c r="F136" s="24" t="s">
        <v>15</v>
      </c>
      <c r="G136" s="179" t="s">
        <v>168</v>
      </c>
      <c r="H136" s="179"/>
      <c r="I136" s="179"/>
      <c r="J136" s="179"/>
      <c r="K136" s="179"/>
      <c r="L136" s="179"/>
      <c r="M136" s="179"/>
      <c r="N136" s="179"/>
    </row>
    <row r="137" spans="2:14">
      <c r="B137" s="23" t="s">
        <v>16</v>
      </c>
      <c r="C137" s="178" t="s">
        <v>166</v>
      </c>
      <c r="D137" s="178"/>
      <c r="E137" s="21"/>
      <c r="F137" s="25" t="s">
        <v>17</v>
      </c>
      <c r="G137" s="179" t="s">
        <v>169</v>
      </c>
      <c r="H137" s="179"/>
      <c r="I137" s="179"/>
      <c r="J137" s="179"/>
      <c r="K137" s="179"/>
      <c r="L137" s="179"/>
      <c r="M137" s="179"/>
      <c r="N137" s="179"/>
    </row>
    <row r="138" spans="2:14" ht="15.6">
      <c r="B138" s="7"/>
      <c r="C138" s="6"/>
      <c r="D138" s="6"/>
      <c r="E138" s="6"/>
      <c r="F138" s="13"/>
      <c r="G138" s="26"/>
      <c r="H138" s="26"/>
      <c r="I138" s="26"/>
      <c r="J138" s="6"/>
      <c r="K138" s="6"/>
      <c r="L138" s="6"/>
      <c r="M138" s="27"/>
      <c r="N138" s="28"/>
    </row>
    <row r="139" spans="2:14" ht="15.6">
      <c r="B139" s="29" t="s">
        <v>18</v>
      </c>
      <c r="C139" s="6"/>
      <c r="D139" s="6"/>
      <c r="E139" s="6"/>
      <c r="F139" s="24">
        <v>1</v>
      </c>
      <c r="G139" s="24">
        <v>2</v>
      </c>
      <c r="H139" s="24">
        <v>3</v>
      </c>
      <c r="I139" s="24">
        <v>4</v>
      </c>
      <c r="J139" s="24">
        <v>5</v>
      </c>
      <c r="K139" s="180" t="s">
        <v>19</v>
      </c>
      <c r="L139" s="180"/>
      <c r="M139" s="24" t="s">
        <v>20</v>
      </c>
      <c r="N139" s="30" t="s">
        <v>21</v>
      </c>
    </row>
    <row r="140" spans="2:14">
      <c r="B140" s="31" t="s">
        <v>22</v>
      </c>
      <c r="C140" s="32" t="str">
        <f>IF(C135&gt;"",C135,"")</f>
        <v>Jokiranta Risto</v>
      </c>
      <c r="D140" s="32" t="str">
        <f>IF(G135&gt;"",G135,"")</f>
        <v>Alex Niro</v>
      </c>
      <c r="E140" s="33"/>
      <c r="F140" s="34">
        <v>8</v>
      </c>
      <c r="G140" s="34">
        <v>8</v>
      </c>
      <c r="H140" s="34">
        <v>4</v>
      </c>
      <c r="I140" s="34"/>
      <c r="J140" s="34"/>
      <c r="K140" s="35">
        <f>IF(ISBLANK(F140),"",COUNTIF(F140:J140,"&gt;=0"))</f>
        <v>3</v>
      </c>
      <c r="L140" s="35">
        <f>IF(ISBLANK(F140),"",(IF(LEFT(F140,1)="-",1,0)+IF(LEFT(G140,1)="-",1,0)+IF(LEFT(H140,1)="-",1,0)+IF(LEFT(I140,1)="-",1,0)+IF(LEFT(J140,1)="-",1,0)))</f>
        <v>0</v>
      </c>
      <c r="M140" s="36">
        <f t="shared" ref="M140:N144" si="5">IF(K140=3,1,"")</f>
        <v>1</v>
      </c>
      <c r="N140" s="37" t="str">
        <f t="shared" si="5"/>
        <v/>
      </c>
    </row>
    <row r="141" spans="2:14">
      <c r="B141" s="31" t="s">
        <v>23</v>
      </c>
      <c r="C141" s="32" t="str">
        <f>IF(C136&gt;"",C136,"")</f>
        <v>Kokkola Jami</v>
      </c>
      <c r="D141" s="32" t="str">
        <f>IF(G136&gt;"",G136,"")</f>
        <v>Lenni Perkkiö</v>
      </c>
      <c r="E141" s="33"/>
      <c r="F141" s="34">
        <v>-6</v>
      </c>
      <c r="G141" s="34">
        <v>5</v>
      </c>
      <c r="H141" s="34">
        <v>-12</v>
      </c>
      <c r="I141" s="34">
        <v>-6</v>
      </c>
      <c r="J141" s="34"/>
      <c r="K141" s="35">
        <f>IF(ISBLANK(F141),"",COUNTIF(F141:J141,"&gt;=0"))</f>
        <v>1</v>
      </c>
      <c r="L141" s="35">
        <f>IF(ISBLANK(F141),"",(IF(LEFT(F141,1)="-",1,0)+IF(LEFT(G141,1)="-",1,0)+IF(LEFT(H141,1)="-",1,0)+IF(LEFT(I141,1)="-",1,0)+IF(LEFT(J141,1)="-",1,0)))</f>
        <v>3</v>
      </c>
      <c r="M141" s="36" t="str">
        <f t="shared" si="5"/>
        <v/>
      </c>
      <c r="N141" s="37">
        <f t="shared" si="5"/>
        <v>1</v>
      </c>
    </row>
    <row r="142" spans="2:14">
      <c r="B142" s="31" t="s">
        <v>24</v>
      </c>
      <c r="C142" s="32" t="str">
        <f>IF(C137&gt;"",C137,"")</f>
        <v>Viljamaa Elia</v>
      </c>
      <c r="D142" s="32" t="str">
        <f>IF(G137&gt;"",G137,"")</f>
        <v>Eetu Hyttinen</v>
      </c>
      <c r="E142" s="33"/>
      <c r="F142" s="34">
        <v>6</v>
      </c>
      <c r="G142" s="34">
        <v>4</v>
      </c>
      <c r="H142" s="34">
        <v>7</v>
      </c>
      <c r="I142" s="34"/>
      <c r="J142" s="34"/>
      <c r="K142" s="35">
        <f>IF(ISBLANK(F142),"",COUNTIF(F142:J142,"&gt;=0"))</f>
        <v>3</v>
      </c>
      <c r="L142" s="35">
        <f>IF(ISBLANK(F142),"",(IF(LEFT(F142,1)="-",1,0)+IF(LEFT(G142,1)="-",1,0)+IF(LEFT(H142,1)="-",1,0)+IF(LEFT(I142,1)="-",1,0)+IF(LEFT(J142,1)="-",1,0)))</f>
        <v>0</v>
      </c>
      <c r="M142" s="36">
        <f t="shared" si="5"/>
        <v>1</v>
      </c>
      <c r="N142" s="37" t="str">
        <f t="shared" si="5"/>
        <v/>
      </c>
    </row>
    <row r="143" spans="2:14">
      <c r="B143" s="31" t="s">
        <v>25</v>
      </c>
      <c r="C143" s="32" t="str">
        <f>IF(C135&gt;"",C135,"")</f>
        <v>Jokiranta Risto</v>
      </c>
      <c r="D143" s="32" t="str">
        <f>IF(G136&gt;"",G136,"")</f>
        <v>Lenni Perkkiö</v>
      </c>
      <c r="E143" s="33"/>
      <c r="F143" s="34">
        <v>10</v>
      </c>
      <c r="G143" s="34">
        <v>6</v>
      </c>
      <c r="H143" s="34">
        <v>4</v>
      </c>
      <c r="I143" s="34"/>
      <c r="J143" s="34"/>
      <c r="K143" s="35">
        <f>IF(ISBLANK(F143),"",COUNTIF(F143:J143,"&gt;=0"))</f>
        <v>3</v>
      </c>
      <c r="L143" s="35">
        <f>IF(ISBLANK(F143),"",(IF(LEFT(F143,1)="-",1,0)+IF(LEFT(G143,1)="-",1,0)+IF(LEFT(H143,1)="-",1,0)+IF(LEFT(I143,1)="-",1,0)+IF(LEFT(J143,1)="-",1,0)))</f>
        <v>0</v>
      </c>
      <c r="M143" s="36">
        <f t="shared" si="5"/>
        <v>1</v>
      </c>
      <c r="N143" s="37" t="str">
        <f t="shared" si="5"/>
        <v/>
      </c>
    </row>
    <row r="144" spans="2:14">
      <c r="B144" s="31" t="s">
        <v>26</v>
      </c>
      <c r="C144" s="32" t="str">
        <f>IF(C136&gt;"",C136,"")</f>
        <v>Kokkola Jami</v>
      </c>
      <c r="D144" s="32" t="str">
        <f>IF(G135&gt;"",G135,"")</f>
        <v>Alex Niro</v>
      </c>
      <c r="E144" s="33"/>
      <c r="F144" s="34"/>
      <c r="G144" s="34"/>
      <c r="H144" s="34"/>
      <c r="I144" s="34"/>
      <c r="J144" s="34"/>
      <c r="K144" s="35" t="str">
        <f>IF(ISBLANK(F144),"",COUNTIF(F144:J144,"&gt;=0"))</f>
        <v/>
      </c>
      <c r="L144" s="35" t="str">
        <f>IF(ISBLANK(F144),"",(IF(LEFT(F144,1)="-",1,0)+IF(LEFT(G144,1)="-",1,0)+IF(LEFT(H144,1)="-",1,0)+IF(LEFT(I144,1)="-",1,0)+IF(LEFT(J144,1)="-",1,0)))</f>
        <v/>
      </c>
      <c r="M144" s="36" t="str">
        <f t="shared" si="5"/>
        <v/>
      </c>
      <c r="N144" s="37" t="str">
        <f t="shared" si="5"/>
        <v/>
      </c>
    </row>
    <row r="145" spans="2:14" ht="15.6">
      <c r="B145" s="7"/>
      <c r="C145" s="6"/>
      <c r="D145" s="6"/>
      <c r="E145" s="6"/>
      <c r="F145" s="6"/>
      <c r="G145" s="6"/>
      <c r="H145" s="6"/>
      <c r="I145" s="172" t="s">
        <v>27</v>
      </c>
      <c r="J145" s="172"/>
      <c r="K145" s="38">
        <f>SUM(K140:K144)</f>
        <v>10</v>
      </c>
      <c r="L145" s="38">
        <f>SUM(L140:L144)</f>
        <v>3</v>
      </c>
      <c r="M145" s="38">
        <f>SUM(M140:M144)</f>
        <v>3</v>
      </c>
      <c r="N145" s="39">
        <f>SUM(N140:N144)</f>
        <v>1</v>
      </c>
    </row>
    <row r="146" spans="2:14" ht="15.6">
      <c r="B146" s="40" t="s">
        <v>28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28"/>
    </row>
    <row r="147" spans="2:14" ht="15.6">
      <c r="B147" s="41" t="s">
        <v>29</v>
      </c>
      <c r="C147" s="42"/>
      <c r="D147" s="42" t="s">
        <v>30</v>
      </c>
      <c r="E147" s="42"/>
      <c r="F147" s="42"/>
      <c r="G147" s="42" t="s">
        <v>31</v>
      </c>
      <c r="H147" s="42"/>
      <c r="I147" s="42"/>
      <c r="J147" s="43" t="s">
        <v>32</v>
      </c>
      <c r="K147" s="6"/>
      <c r="L147" s="6"/>
      <c r="M147" s="6"/>
      <c r="N147" s="28"/>
    </row>
    <row r="148" spans="2:14" ht="18" thickBot="1">
      <c r="B148" s="7"/>
      <c r="C148" s="6"/>
      <c r="D148" s="6"/>
      <c r="E148" s="6"/>
      <c r="F148" s="6"/>
      <c r="G148" s="6"/>
      <c r="H148" s="6"/>
      <c r="I148" s="6"/>
      <c r="J148" s="173" t="str">
        <f>IF(M145=3,C134,IF(N145=3,G134,""))</f>
        <v>YPTS 1</v>
      </c>
      <c r="K148" s="173"/>
      <c r="L148" s="173"/>
      <c r="M148" s="173"/>
      <c r="N148" s="173"/>
    </row>
    <row r="149" spans="2:14" ht="18" thickBot="1">
      <c r="B149" s="44"/>
      <c r="C149" s="45"/>
      <c r="D149" s="45"/>
      <c r="E149" s="45"/>
      <c r="F149" s="45"/>
      <c r="G149" s="45"/>
      <c r="H149" s="45"/>
      <c r="I149" s="45"/>
      <c r="J149" s="46"/>
      <c r="K149" s="46"/>
      <c r="L149" s="46"/>
      <c r="M149" s="46"/>
      <c r="N149" s="47"/>
    </row>
    <row r="150" spans="2:14" ht="15" thickTop="1"/>
    <row r="153" spans="2:14" ht="15" thickBot="1"/>
    <row r="154" spans="2:14" ht="16.2" thickTop="1">
      <c r="B154" s="1"/>
      <c r="C154" s="2"/>
      <c r="D154" s="2"/>
      <c r="E154" s="2"/>
      <c r="F154" s="181" t="s">
        <v>0</v>
      </c>
      <c r="G154" s="181"/>
      <c r="H154" s="182" t="s">
        <v>1</v>
      </c>
      <c r="I154" s="182"/>
      <c r="J154" s="182"/>
      <c r="K154" s="182"/>
      <c r="L154" s="182"/>
      <c r="M154" s="182"/>
      <c r="N154" s="182"/>
    </row>
    <row r="155" spans="2:14" ht="15.6">
      <c r="B155" s="3"/>
      <c r="C155" s="4" t="s">
        <v>2</v>
      </c>
      <c r="D155" s="5"/>
      <c r="E155" s="6"/>
      <c r="F155" s="183" t="s">
        <v>3</v>
      </c>
      <c r="G155" s="183"/>
      <c r="H155" s="184" t="s">
        <v>4</v>
      </c>
      <c r="I155" s="184"/>
      <c r="J155" s="184"/>
      <c r="K155" s="184"/>
      <c r="L155" s="184"/>
      <c r="M155" s="184"/>
      <c r="N155" s="184"/>
    </row>
    <row r="156" spans="2:14" ht="15.6">
      <c r="B156" s="7"/>
      <c r="C156" s="8"/>
      <c r="D156" s="6"/>
      <c r="E156" s="6"/>
      <c r="F156" s="185" t="s">
        <v>5</v>
      </c>
      <c r="G156" s="185"/>
      <c r="H156" s="186" t="s">
        <v>33</v>
      </c>
      <c r="I156" s="186"/>
      <c r="J156" s="186"/>
      <c r="K156" s="186"/>
      <c r="L156" s="186"/>
      <c r="M156" s="186"/>
      <c r="N156" s="186"/>
    </row>
    <row r="157" spans="2:14" ht="21.6" thickBot="1">
      <c r="B157" s="9"/>
      <c r="C157" s="10" t="s">
        <v>7</v>
      </c>
      <c r="D157" s="6"/>
      <c r="E157" s="6"/>
      <c r="F157" s="187" t="s">
        <v>8</v>
      </c>
      <c r="G157" s="187"/>
      <c r="H157" s="188">
        <v>44695</v>
      </c>
      <c r="I157" s="188"/>
      <c r="J157" s="188"/>
      <c r="K157" s="11" t="s">
        <v>9</v>
      </c>
      <c r="L157" s="189"/>
      <c r="M157" s="189"/>
      <c r="N157" s="189"/>
    </row>
    <row r="158" spans="2:14" ht="16.2" thickTop="1">
      <c r="B158" s="12"/>
      <c r="C158" s="6"/>
      <c r="D158" s="6"/>
      <c r="E158" s="6"/>
      <c r="F158" s="13"/>
      <c r="G158" s="6"/>
      <c r="H158" s="6"/>
      <c r="I158" s="14"/>
      <c r="J158" s="15"/>
      <c r="K158" s="15"/>
      <c r="L158" s="15"/>
      <c r="M158" s="15"/>
      <c r="N158" s="16"/>
    </row>
    <row r="159" spans="2:14" ht="16.2" thickBot="1">
      <c r="B159" s="17" t="s">
        <v>10</v>
      </c>
      <c r="C159" s="174" t="s">
        <v>163</v>
      </c>
      <c r="D159" s="174"/>
      <c r="E159" s="18"/>
      <c r="F159" s="19" t="s">
        <v>11</v>
      </c>
      <c r="G159" s="175" t="s">
        <v>84</v>
      </c>
      <c r="H159" s="175"/>
      <c r="I159" s="175"/>
      <c r="J159" s="175"/>
      <c r="K159" s="175"/>
      <c r="L159" s="175"/>
      <c r="M159" s="175"/>
      <c r="N159" s="175"/>
    </row>
    <row r="160" spans="2:14">
      <c r="B160" s="20" t="s">
        <v>12</v>
      </c>
      <c r="C160" s="176" t="s">
        <v>170</v>
      </c>
      <c r="D160" s="176"/>
      <c r="E160" s="21"/>
      <c r="F160" s="22" t="s">
        <v>13</v>
      </c>
      <c r="G160" s="177" t="s">
        <v>145</v>
      </c>
      <c r="H160" s="177"/>
      <c r="I160" s="177"/>
      <c r="J160" s="177"/>
      <c r="K160" s="177"/>
      <c r="L160" s="177"/>
      <c r="M160" s="177"/>
      <c r="N160" s="177"/>
    </row>
    <row r="161" spans="2:14">
      <c r="B161" s="23" t="s">
        <v>14</v>
      </c>
      <c r="C161" s="178" t="s">
        <v>171</v>
      </c>
      <c r="D161" s="178"/>
      <c r="E161" s="21"/>
      <c r="F161" s="24" t="s">
        <v>15</v>
      </c>
      <c r="G161" s="179" t="s">
        <v>144</v>
      </c>
      <c r="H161" s="179"/>
      <c r="I161" s="179"/>
      <c r="J161" s="179"/>
      <c r="K161" s="179"/>
      <c r="L161" s="179"/>
      <c r="M161" s="179"/>
      <c r="N161" s="179"/>
    </row>
    <row r="162" spans="2:14">
      <c r="B162" s="23" t="s">
        <v>16</v>
      </c>
      <c r="C162" s="178" t="s">
        <v>172</v>
      </c>
      <c r="D162" s="178"/>
      <c r="E162" s="21"/>
      <c r="F162" s="25" t="s">
        <v>17</v>
      </c>
      <c r="G162" s="179" t="s">
        <v>143</v>
      </c>
      <c r="H162" s="179"/>
      <c r="I162" s="179"/>
      <c r="J162" s="179"/>
      <c r="K162" s="179"/>
      <c r="L162" s="179"/>
      <c r="M162" s="179"/>
      <c r="N162" s="179"/>
    </row>
    <row r="163" spans="2:14" ht="15.6">
      <c r="B163" s="7"/>
      <c r="C163" s="6"/>
      <c r="D163" s="6"/>
      <c r="E163" s="6"/>
      <c r="F163" s="13"/>
      <c r="G163" s="26"/>
      <c r="H163" s="26"/>
      <c r="I163" s="26"/>
      <c r="J163" s="6"/>
      <c r="K163" s="6"/>
      <c r="L163" s="6"/>
      <c r="M163" s="27"/>
      <c r="N163" s="28"/>
    </row>
    <row r="164" spans="2:14" ht="15.6">
      <c r="B164" s="29" t="s">
        <v>18</v>
      </c>
      <c r="C164" s="6"/>
      <c r="D164" s="6"/>
      <c r="E164" s="6"/>
      <c r="F164" s="24">
        <v>1</v>
      </c>
      <c r="G164" s="24">
        <v>2</v>
      </c>
      <c r="H164" s="24">
        <v>3</v>
      </c>
      <c r="I164" s="24">
        <v>4</v>
      </c>
      <c r="J164" s="24">
        <v>5</v>
      </c>
      <c r="K164" s="180" t="s">
        <v>19</v>
      </c>
      <c r="L164" s="180"/>
      <c r="M164" s="24" t="s">
        <v>20</v>
      </c>
      <c r="N164" s="30" t="s">
        <v>21</v>
      </c>
    </row>
    <row r="165" spans="2:14">
      <c r="B165" s="31" t="s">
        <v>22</v>
      </c>
      <c r="C165" s="32" t="str">
        <f>IF(C160&gt;"",C160,"")</f>
        <v>Risto Jokiranta</v>
      </c>
      <c r="D165" s="32" t="str">
        <f>IF(G160&gt;"",G160,"")</f>
        <v>Frans Meller</v>
      </c>
      <c r="E165" s="33"/>
      <c r="F165" s="34">
        <v>2</v>
      </c>
      <c r="G165" s="34">
        <v>3</v>
      </c>
      <c r="H165" s="34">
        <v>5</v>
      </c>
      <c r="I165" s="34"/>
      <c r="J165" s="34"/>
      <c r="K165" s="35">
        <f>IF(ISBLANK(F165),"",COUNTIF(F165:J165,"&gt;=0"))</f>
        <v>3</v>
      </c>
      <c r="L165" s="35">
        <f>IF(ISBLANK(F165),"",(IF(LEFT(F165,1)="-",1,0)+IF(LEFT(G165,1)="-",1,0)+IF(LEFT(H165,1)="-",1,0)+IF(LEFT(I165,1)="-",1,0)+IF(LEFT(J165,1)="-",1,0)))</f>
        <v>0</v>
      </c>
      <c r="M165" s="36">
        <f t="shared" ref="M165:N169" si="6">IF(K165=3,1,"")</f>
        <v>1</v>
      </c>
      <c r="N165" s="37" t="str">
        <f t="shared" si="6"/>
        <v/>
      </c>
    </row>
    <row r="166" spans="2:14">
      <c r="B166" s="31" t="s">
        <v>23</v>
      </c>
      <c r="C166" s="32" t="str">
        <f>IF(C161&gt;"",C161,"")</f>
        <v>Elia Viljamaa</v>
      </c>
      <c r="D166" s="32" t="str">
        <f>IF(G161&gt;"",G161,"")</f>
        <v>Aapo Lehti</v>
      </c>
      <c r="E166" s="33"/>
      <c r="F166" s="34">
        <v>6</v>
      </c>
      <c r="G166" s="34">
        <v>3</v>
      </c>
      <c r="H166" s="34">
        <v>5</v>
      </c>
      <c r="I166" s="34"/>
      <c r="J166" s="34"/>
      <c r="K166" s="35">
        <f>IF(ISBLANK(F166),"",COUNTIF(F166:J166,"&gt;=0"))</f>
        <v>3</v>
      </c>
      <c r="L166" s="35">
        <f>IF(ISBLANK(F166),"",(IF(LEFT(F166,1)="-",1,0)+IF(LEFT(G166,1)="-",1,0)+IF(LEFT(H166,1)="-",1,0)+IF(LEFT(I166,1)="-",1,0)+IF(LEFT(J166,1)="-",1,0)))</f>
        <v>0</v>
      </c>
      <c r="M166" s="36">
        <f t="shared" si="6"/>
        <v>1</v>
      </c>
      <c r="N166" s="37" t="str">
        <f t="shared" si="6"/>
        <v/>
      </c>
    </row>
    <row r="167" spans="2:14">
      <c r="B167" s="31" t="s">
        <v>24</v>
      </c>
      <c r="C167" s="32" t="str">
        <f>IF(C162&gt;"",C162,"")</f>
        <v>Jami Kokkola</v>
      </c>
      <c r="D167" s="32" t="str">
        <f>IF(G162&gt;"",G162,"")</f>
        <v>Aapo Kanasuo</v>
      </c>
      <c r="E167" s="33"/>
      <c r="F167" s="34">
        <v>4</v>
      </c>
      <c r="G167" s="34">
        <v>2</v>
      </c>
      <c r="H167" s="34">
        <v>6</v>
      </c>
      <c r="I167" s="34"/>
      <c r="J167" s="34"/>
      <c r="K167" s="35">
        <f>IF(ISBLANK(F167),"",COUNTIF(F167:J167,"&gt;=0"))</f>
        <v>3</v>
      </c>
      <c r="L167" s="35">
        <f>IF(ISBLANK(F167),"",(IF(LEFT(F167,1)="-",1,0)+IF(LEFT(G167,1)="-",1,0)+IF(LEFT(H167,1)="-",1,0)+IF(LEFT(I167,1)="-",1,0)+IF(LEFT(J167,1)="-",1,0)))</f>
        <v>0</v>
      </c>
      <c r="M167" s="36">
        <f t="shared" si="6"/>
        <v>1</v>
      </c>
      <c r="N167" s="37" t="str">
        <f t="shared" si="6"/>
        <v/>
      </c>
    </row>
    <row r="168" spans="2:14">
      <c r="B168" s="31" t="s">
        <v>25</v>
      </c>
      <c r="C168" s="32" t="str">
        <f>IF(C160&gt;"",C160,"")</f>
        <v>Risto Jokiranta</v>
      </c>
      <c r="D168" s="32" t="str">
        <f>IF(G161&gt;"",G161,"")</f>
        <v>Aapo Lehti</v>
      </c>
      <c r="E168" s="33"/>
      <c r="F168" s="34"/>
      <c r="G168" s="34"/>
      <c r="H168" s="34"/>
      <c r="I168" s="34"/>
      <c r="J168" s="34"/>
      <c r="K168" s="35" t="str">
        <f>IF(ISBLANK(F168),"",COUNTIF(F168:J168,"&gt;=0"))</f>
        <v/>
      </c>
      <c r="L168" s="35" t="str">
        <f>IF(ISBLANK(F168),"",(IF(LEFT(F168,1)="-",1,0)+IF(LEFT(G168,1)="-",1,0)+IF(LEFT(H168,1)="-",1,0)+IF(LEFT(I168,1)="-",1,0)+IF(LEFT(J168,1)="-",1,0)))</f>
        <v/>
      </c>
      <c r="M168" s="36" t="str">
        <f t="shared" si="6"/>
        <v/>
      </c>
      <c r="N168" s="37" t="str">
        <f t="shared" si="6"/>
        <v/>
      </c>
    </row>
    <row r="169" spans="2:14">
      <c r="B169" s="31" t="s">
        <v>26</v>
      </c>
      <c r="C169" s="32" t="str">
        <f>IF(C161&gt;"",C161,"")</f>
        <v>Elia Viljamaa</v>
      </c>
      <c r="D169" s="32" t="str">
        <f>IF(G160&gt;"",G160,"")</f>
        <v>Frans Meller</v>
      </c>
      <c r="E169" s="33"/>
      <c r="F169" s="34"/>
      <c r="G169" s="34"/>
      <c r="H169" s="34"/>
      <c r="I169" s="34"/>
      <c r="J169" s="34"/>
      <c r="K169" s="35" t="str">
        <f>IF(ISBLANK(F169),"",COUNTIF(F169:J169,"&gt;=0"))</f>
        <v/>
      </c>
      <c r="L169" s="35" t="str">
        <f>IF(ISBLANK(F169),"",(IF(LEFT(F169,1)="-",1,0)+IF(LEFT(G169,1)="-",1,0)+IF(LEFT(H169,1)="-",1,0)+IF(LEFT(I169,1)="-",1,0)+IF(LEFT(J169,1)="-",1,0)))</f>
        <v/>
      </c>
      <c r="M169" s="36" t="str">
        <f t="shared" si="6"/>
        <v/>
      </c>
      <c r="N169" s="37" t="str">
        <f t="shared" si="6"/>
        <v/>
      </c>
    </row>
    <row r="170" spans="2:14" ht="15.6">
      <c r="B170" s="7"/>
      <c r="C170" s="6"/>
      <c r="D170" s="6"/>
      <c r="E170" s="6"/>
      <c r="F170" s="6"/>
      <c r="G170" s="6"/>
      <c r="H170" s="6"/>
      <c r="I170" s="172" t="s">
        <v>27</v>
      </c>
      <c r="J170" s="172"/>
      <c r="K170" s="38">
        <f>SUM(K165:K169)</f>
        <v>9</v>
      </c>
      <c r="L170" s="38">
        <f>SUM(L165:L169)</f>
        <v>0</v>
      </c>
      <c r="M170" s="38">
        <f>SUM(M165:M169)</f>
        <v>3</v>
      </c>
      <c r="N170" s="39">
        <f>SUM(N165:N169)</f>
        <v>0</v>
      </c>
    </row>
    <row r="171" spans="2:14" ht="15.6">
      <c r="B171" s="40" t="s">
        <v>28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28"/>
    </row>
    <row r="172" spans="2:14" ht="15.6">
      <c r="B172" s="41" t="s">
        <v>29</v>
      </c>
      <c r="C172" s="42"/>
      <c r="D172" s="42" t="s">
        <v>30</v>
      </c>
      <c r="E172" s="42"/>
      <c r="F172" s="42"/>
      <c r="G172" s="42" t="s">
        <v>31</v>
      </c>
      <c r="H172" s="42"/>
      <c r="I172" s="42"/>
      <c r="J172" s="43" t="s">
        <v>32</v>
      </c>
      <c r="K172" s="6"/>
      <c r="L172" s="6"/>
      <c r="M172" s="6"/>
      <c r="N172" s="28"/>
    </row>
    <row r="173" spans="2:14" ht="18" thickBot="1">
      <c r="B173" s="7"/>
      <c r="C173" s="6"/>
      <c r="D173" s="6"/>
      <c r="E173" s="6"/>
      <c r="F173" s="6"/>
      <c r="G173" s="6"/>
      <c r="H173" s="6"/>
      <c r="I173" s="6"/>
      <c r="J173" s="173" t="str">
        <f>IF(M170=3,C159,IF(N170=3,G159,""))</f>
        <v>YPTS 1</v>
      </c>
      <c r="K173" s="173"/>
      <c r="L173" s="173"/>
      <c r="M173" s="173"/>
      <c r="N173" s="173"/>
    </row>
    <row r="174" spans="2:14" ht="18" thickBot="1">
      <c r="B174" s="44"/>
      <c r="C174" s="45"/>
      <c r="D174" s="45"/>
      <c r="E174" s="45"/>
      <c r="F174" s="45"/>
      <c r="G174" s="45"/>
      <c r="H174" s="45"/>
      <c r="I174" s="45"/>
      <c r="J174" s="46"/>
      <c r="K174" s="46"/>
      <c r="L174" s="46"/>
      <c r="M174" s="46"/>
      <c r="N174" s="47"/>
    </row>
    <row r="175" spans="2:14" ht="15" thickTop="1">
      <c r="B175" s="48"/>
    </row>
    <row r="176" spans="2:14">
      <c r="B176" s="48"/>
    </row>
    <row r="177" spans="2:14">
      <c r="B177" s="48"/>
    </row>
    <row r="179" spans="2:14" ht="15" thickBot="1"/>
    <row r="180" spans="2:14" ht="16.2" thickTop="1">
      <c r="B180" s="1"/>
      <c r="C180" s="2"/>
      <c r="D180" s="2"/>
      <c r="E180" s="2"/>
      <c r="F180" s="181" t="s">
        <v>0</v>
      </c>
      <c r="G180" s="181"/>
      <c r="H180" s="182" t="s">
        <v>1</v>
      </c>
      <c r="I180" s="182"/>
      <c r="J180" s="182"/>
      <c r="K180" s="182"/>
      <c r="L180" s="182"/>
      <c r="M180" s="182"/>
      <c r="N180" s="182"/>
    </row>
    <row r="181" spans="2:14" ht="15.6">
      <c r="B181" s="3"/>
      <c r="C181" s="4" t="s">
        <v>2</v>
      </c>
      <c r="D181" s="5"/>
      <c r="E181" s="6"/>
      <c r="F181" s="183" t="s">
        <v>3</v>
      </c>
      <c r="G181" s="183"/>
      <c r="H181" s="184" t="s">
        <v>4</v>
      </c>
      <c r="I181" s="184"/>
      <c r="J181" s="184"/>
      <c r="K181" s="184"/>
      <c r="L181" s="184"/>
      <c r="M181" s="184"/>
      <c r="N181" s="184"/>
    </row>
    <row r="182" spans="2:14" ht="15.6">
      <c r="B182" s="7"/>
      <c r="C182" s="8"/>
      <c r="D182" s="6"/>
      <c r="E182" s="6"/>
      <c r="F182" s="185" t="s">
        <v>5</v>
      </c>
      <c r="G182" s="185"/>
      <c r="H182" s="186" t="s">
        <v>33</v>
      </c>
      <c r="I182" s="186"/>
      <c r="J182" s="186"/>
      <c r="K182" s="186"/>
      <c r="L182" s="186"/>
      <c r="M182" s="186"/>
      <c r="N182" s="186"/>
    </row>
    <row r="183" spans="2:14" ht="21.6" thickBot="1">
      <c r="B183" s="9"/>
      <c r="C183" s="10" t="s">
        <v>7</v>
      </c>
      <c r="D183" s="6"/>
      <c r="E183" s="6"/>
      <c r="F183" s="187" t="s">
        <v>8</v>
      </c>
      <c r="G183" s="187"/>
      <c r="H183" s="188">
        <v>44695</v>
      </c>
      <c r="I183" s="188"/>
      <c r="J183" s="188"/>
      <c r="K183" s="11" t="s">
        <v>9</v>
      </c>
      <c r="L183" s="189"/>
      <c r="M183" s="189"/>
      <c r="N183" s="189"/>
    </row>
    <row r="184" spans="2:14" ht="16.2" thickTop="1">
      <c r="B184" s="12"/>
      <c r="C184" s="6"/>
      <c r="D184" s="6"/>
      <c r="E184" s="6"/>
      <c r="F184" s="13"/>
      <c r="G184" s="6"/>
      <c r="H184" s="6"/>
      <c r="I184" s="14"/>
      <c r="J184" s="15"/>
      <c r="K184" s="15"/>
      <c r="L184" s="15"/>
      <c r="M184" s="15"/>
      <c r="N184" s="16"/>
    </row>
    <row r="185" spans="2:14" ht="16.2" thickBot="1">
      <c r="B185" s="17" t="s">
        <v>10</v>
      </c>
      <c r="C185" s="174" t="s">
        <v>101</v>
      </c>
      <c r="D185" s="174"/>
      <c r="E185" s="18"/>
      <c r="F185" s="19" t="s">
        <v>11</v>
      </c>
      <c r="G185" s="175" t="s">
        <v>76</v>
      </c>
      <c r="H185" s="175"/>
      <c r="I185" s="175"/>
      <c r="J185" s="175"/>
      <c r="K185" s="175"/>
      <c r="L185" s="175"/>
      <c r="M185" s="175"/>
      <c r="N185" s="175"/>
    </row>
    <row r="186" spans="2:14">
      <c r="B186" s="20" t="s">
        <v>12</v>
      </c>
      <c r="C186" s="176" t="s">
        <v>140</v>
      </c>
      <c r="D186" s="176"/>
      <c r="E186" s="21"/>
      <c r="F186" s="22" t="s">
        <v>13</v>
      </c>
      <c r="G186" s="177" t="s">
        <v>168</v>
      </c>
      <c r="H186" s="177"/>
      <c r="I186" s="177"/>
      <c r="J186" s="177"/>
      <c r="K186" s="177"/>
      <c r="L186" s="177"/>
      <c r="M186" s="177"/>
      <c r="N186" s="177"/>
    </row>
    <row r="187" spans="2:14">
      <c r="B187" s="23" t="s">
        <v>14</v>
      </c>
      <c r="C187" s="178" t="s">
        <v>173</v>
      </c>
      <c r="D187" s="178"/>
      <c r="E187" s="21"/>
      <c r="F187" s="24" t="s">
        <v>15</v>
      </c>
      <c r="G187" s="179" t="s">
        <v>174</v>
      </c>
      <c r="H187" s="179"/>
      <c r="I187" s="179"/>
      <c r="J187" s="179"/>
      <c r="K187" s="179"/>
      <c r="L187" s="179"/>
      <c r="M187" s="179"/>
      <c r="N187" s="179"/>
    </row>
    <row r="188" spans="2:14">
      <c r="B188" s="23" t="s">
        <v>16</v>
      </c>
      <c r="C188" s="178" t="s">
        <v>142</v>
      </c>
      <c r="D188" s="178"/>
      <c r="E188" s="21"/>
      <c r="F188" s="25" t="s">
        <v>17</v>
      </c>
      <c r="G188" s="179" t="s">
        <v>169</v>
      </c>
      <c r="H188" s="179"/>
      <c r="I188" s="179"/>
      <c r="J188" s="179"/>
      <c r="K188" s="179"/>
      <c r="L188" s="179"/>
      <c r="M188" s="179"/>
      <c r="N188" s="179"/>
    </row>
    <row r="189" spans="2:14" ht="15.6">
      <c r="B189" s="7"/>
      <c r="C189" s="6"/>
      <c r="D189" s="6"/>
      <c r="E189" s="6"/>
      <c r="F189" s="13"/>
      <c r="G189" s="26"/>
      <c r="H189" s="26"/>
      <c r="I189" s="26"/>
      <c r="J189" s="6"/>
      <c r="K189" s="6"/>
      <c r="L189" s="6"/>
      <c r="M189" s="27"/>
      <c r="N189" s="28"/>
    </row>
    <row r="190" spans="2:14" ht="15.6">
      <c r="B190" s="29" t="s">
        <v>18</v>
      </c>
      <c r="C190" s="6"/>
      <c r="D190" s="6"/>
      <c r="E190" s="6"/>
      <c r="F190" s="24">
        <v>1</v>
      </c>
      <c r="G190" s="24">
        <v>2</v>
      </c>
      <c r="H190" s="24">
        <v>3</v>
      </c>
      <c r="I190" s="24">
        <v>4</v>
      </c>
      <c r="J190" s="24">
        <v>5</v>
      </c>
      <c r="K190" s="180" t="s">
        <v>19</v>
      </c>
      <c r="L190" s="180"/>
      <c r="M190" s="24" t="s">
        <v>20</v>
      </c>
      <c r="N190" s="30" t="s">
        <v>21</v>
      </c>
    </row>
    <row r="191" spans="2:14">
      <c r="B191" s="31" t="s">
        <v>22</v>
      </c>
      <c r="C191" s="32" t="str">
        <f>IF(C186&gt;"",C186,"")</f>
        <v>Sisu Vahtola</v>
      </c>
      <c r="D191" s="32" t="str">
        <f>IF(G186&gt;"",G186,"")</f>
        <v>Lenni Perkkiö</v>
      </c>
      <c r="E191" s="33"/>
      <c r="F191" s="34">
        <v>5</v>
      </c>
      <c r="G191" s="34">
        <v>3</v>
      </c>
      <c r="H191" s="34">
        <v>5</v>
      </c>
      <c r="I191" s="34"/>
      <c r="J191" s="34"/>
      <c r="K191" s="35">
        <f>IF(ISBLANK(F191),"",COUNTIF(F191:J191,"&gt;=0"))</f>
        <v>3</v>
      </c>
      <c r="L191" s="35">
        <f>IF(ISBLANK(F191),"",(IF(LEFT(F191,1)="-",1,0)+IF(LEFT(G191,1)="-",1,0)+IF(LEFT(H191,1)="-",1,0)+IF(LEFT(I191,1)="-",1,0)+IF(LEFT(J191,1)="-",1,0)))</f>
        <v>0</v>
      </c>
      <c r="M191" s="36">
        <f t="shared" ref="M191:N195" si="7">IF(K191=3,1,"")</f>
        <v>1</v>
      </c>
      <c r="N191" s="37" t="str">
        <f t="shared" si="7"/>
        <v/>
      </c>
    </row>
    <row r="192" spans="2:14">
      <c r="B192" s="31" t="s">
        <v>23</v>
      </c>
      <c r="C192" s="32" t="str">
        <f>IF(C187&gt;"",C187,"")</f>
        <v>Otso Vahtola</v>
      </c>
      <c r="D192" s="32" t="str">
        <f>IF(G187&gt;"",G187,"")</f>
        <v>Alex Tiiro</v>
      </c>
      <c r="E192" s="33"/>
      <c r="F192" s="34">
        <v>4</v>
      </c>
      <c r="G192" s="34">
        <v>-5</v>
      </c>
      <c r="H192" s="34">
        <v>12</v>
      </c>
      <c r="I192" s="34">
        <v>4</v>
      </c>
      <c r="J192" s="34"/>
      <c r="K192" s="35">
        <f>IF(ISBLANK(F192),"",COUNTIF(F192:J192,"&gt;=0"))</f>
        <v>3</v>
      </c>
      <c r="L192" s="35">
        <f>IF(ISBLANK(F192),"",(IF(LEFT(F192,1)="-",1,0)+IF(LEFT(G192,1)="-",1,0)+IF(LEFT(H192,1)="-",1,0)+IF(LEFT(I192,1)="-",1,0)+IF(LEFT(J192,1)="-",1,0)))</f>
        <v>1</v>
      </c>
      <c r="M192" s="36">
        <f t="shared" si="7"/>
        <v>1</v>
      </c>
      <c r="N192" s="37" t="str">
        <f t="shared" si="7"/>
        <v/>
      </c>
    </row>
    <row r="193" spans="2:14">
      <c r="B193" s="31" t="s">
        <v>24</v>
      </c>
      <c r="C193" s="32" t="str">
        <f>IF(C188&gt;"",C188,"")</f>
        <v>Aaro Tolonen</v>
      </c>
      <c r="D193" s="32" t="str">
        <f>IF(G188&gt;"",G188,"")</f>
        <v>Eetu Hyttinen</v>
      </c>
      <c r="E193" s="33"/>
      <c r="F193" s="34">
        <v>-9</v>
      </c>
      <c r="G193" s="34">
        <v>9</v>
      </c>
      <c r="H193" s="34">
        <v>7</v>
      </c>
      <c r="I193" s="34">
        <v>8</v>
      </c>
      <c r="J193" s="34"/>
      <c r="K193" s="35">
        <f>IF(ISBLANK(F193),"",COUNTIF(F193:J193,"&gt;=0"))</f>
        <v>3</v>
      </c>
      <c r="L193" s="35">
        <f>IF(ISBLANK(F193),"",(IF(LEFT(F193,1)="-",1,0)+IF(LEFT(G193,1)="-",1,0)+IF(LEFT(H193,1)="-",1,0)+IF(LEFT(I193,1)="-",1,0)+IF(LEFT(J193,1)="-",1,0)))</f>
        <v>1</v>
      </c>
      <c r="M193" s="36">
        <f t="shared" si="7"/>
        <v>1</v>
      </c>
      <c r="N193" s="37" t="str">
        <f t="shared" si="7"/>
        <v/>
      </c>
    </row>
    <row r="194" spans="2:14">
      <c r="B194" s="31" t="s">
        <v>25</v>
      </c>
      <c r="C194" s="32" t="str">
        <f>IF(C186&gt;"",C186,"")</f>
        <v>Sisu Vahtola</v>
      </c>
      <c r="D194" s="32" t="str">
        <f>IF(G187&gt;"",G187,"")</f>
        <v>Alex Tiiro</v>
      </c>
      <c r="E194" s="33"/>
      <c r="F194" s="34"/>
      <c r="G194" s="34"/>
      <c r="H194" s="34"/>
      <c r="I194" s="34"/>
      <c r="J194" s="34"/>
      <c r="K194" s="35" t="str">
        <f>IF(ISBLANK(F194),"",COUNTIF(F194:J194,"&gt;=0"))</f>
        <v/>
      </c>
      <c r="L194" s="35" t="str">
        <f>IF(ISBLANK(F194),"",(IF(LEFT(F194,1)="-",1,0)+IF(LEFT(G194,1)="-",1,0)+IF(LEFT(H194,1)="-",1,0)+IF(LEFT(I194,1)="-",1,0)+IF(LEFT(J194,1)="-",1,0)))</f>
        <v/>
      </c>
      <c r="M194" s="36" t="str">
        <f t="shared" si="7"/>
        <v/>
      </c>
      <c r="N194" s="37" t="str">
        <f t="shared" si="7"/>
        <v/>
      </c>
    </row>
    <row r="195" spans="2:14">
      <c r="B195" s="31" t="s">
        <v>26</v>
      </c>
      <c r="C195" s="32" t="str">
        <f>IF(C187&gt;"",C187,"")</f>
        <v>Otso Vahtola</v>
      </c>
      <c r="D195" s="32" t="str">
        <f>IF(G186&gt;"",G186,"")</f>
        <v>Lenni Perkkiö</v>
      </c>
      <c r="E195" s="33"/>
      <c r="F195" s="34"/>
      <c r="G195" s="34"/>
      <c r="H195" s="34"/>
      <c r="I195" s="34"/>
      <c r="J195" s="34"/>
      <c r="K195" s="35" t="str">
        <f>IF(ISBLANK(F195),"",COUNTIF(F195:J195,"&gt;=0"))</f>
        <v/>
      </c>
      <c r="L195" s="35" t="str">
        <f>IF(ISBLANK(F195),"",(IF(LEFT(F195,1)="-",1,0)+IF(LEFT(G195,1)="-",1,0)+IF(LEFT(H195,1)="-",1,0)+IF(LEFT(I195,1)="-",1,0)+IF(LEFT(J195,1)="-",1,0)))</f>
        <v/>
      </c>
      <c r="M195" s="36" t="str">
        <f t="shared" si="7"/>
        <v/>
      </c>
      <c r="N195" s="37" t="str">
        <f t="shared" si="7"/>
        <v/>
      </c>
    </row>
    <row r="196" spans="2:14" ht="15.6">
      <c r="B196" s="7"/>
      <c r="C196" s="6"/>
      <c r="D196" s="6"/>
      <c r="E196" s="6"/>
      <c r="F196" s="6"/>
      <c r="G196" s="6"/>
      <c r="H196" s="6"/>
      <c r="I196" s="172" t="s">
        <v>27</v>
      </c>
      <c r="J196" s="172"/>
      <c r="K196" s="38">
        <f>SUM(K191:K195)</f>
        <v>9</v>
      </c>
      <c r="L196" s="38">
        <f>SUM(L191:L195)</f>
        <v>2</v>
      </c>
      <c r="M196" s="38">
        <f>SUM(M191:M195)</f>
        <v>3</v>
      </c>
      <c r="N196" s="39">
        <f>SUM(N191:N195)</f>
        <v>0</v>
      </c>
    </row>
    <row r="197" spans="2:14" ht="15.6">
      <c r="B197" s="40" t="s">
        <v>28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28"/>
    </row>
    <row r="198" spans="2:14" ht="15.6">
      <c r="B198" s="41" t="s">
        <v>29</v>
      </c>
      <c r="C198" s="42"/>
      <c r="D198" s="42" t="s">
        <v>30</v>
      </c>
      <c r="E198" s="42"/>
      <c r="F198" s="42"/>
      <c r="G198" s="42" t="s">
        <v>31</v>
      </c>
      <c r="H198" s="42"/>
      <c r="I198" s="42"/>
      <c r="J198" s="43" t="s">
        <v>32</v>
      </c>
      <c r="K198" s="6"/>
      <c r="L198" s="6"/>
      <c r="M198" s="6"/>
      <c r="N198" s="28"/>
    </row>
    <row r="199" spans="2:14" ht="18" thickBot="1">
      <c r="B199" s="7"/>
      <c r="C199" s="6"/>
      <c r="D199" s="6"/>
      <c r="E199" s="6"/>
      <c r="F199" s="6"/>
      <c r="G199" s="6"/>
      <c r="H199" s="6"/>
      <c r="I199" s="6"/>
      <c r="J199" s="173" t="str">
        <f>IF(M196=3,C185,IF(N196=3,G185,""))</f>
        <v>Heitto</v>
      </c>
      <c r="K199" s="173"/>
      <c r="L199" s="173"/>
      <c r="M199" s="173"/>
      <c r="N199" s="173"/>
    </row>
    <row r="200" spans="2:14" ht="18" thickBot="1">
      <c r="B200" s="44"/>
      <c r="C200" s="45"/>
      <c r="D200" s="45"/>
      <c r="E200" s="45"/>
      <c r="F200" s="45"/>
      <c r="G200" s="45"/>
      <c r="H200" s="45"/>
      <c r="I200" s="45"/>
      <c r="J200" s="46"/>
      <c r="K200" s="46"/>
      <c r="L200" s="46"/>
      <c r="M200" s="46"/>
      <c r="N200" s="47"/>
    </row>
    <row r="201" spans="2:14" ht="15" thickTop="1"/>
    <row r="204" spans="2:14" ht="15" thickBot="1"/>
    <row r="205" spans="2:14" ht="16.2" thickTop="1">
      <c r="B205" s="1"/>
      <c r="C205" s="2"/>
      <c r="D205" s="2"/>
      <c r="E205" s="2"/>
      <c r="F205" s="181" t="s">
        <v>0</v>
      </c>
      <c r="G205" s="181"/>
      <c r="H205" s="182" t="s">
        <v>1</v>
      </c>
      <c r="I205" s="182"/>
      <c r="J205" s="182"/>
      <c r="K205" s="182"/>
      <c r="L205" s="182"/>
      <c r="M205" s="182"/>
      <c r="N205" s="182"/>
    </row>
    <row r="206" spans="2:14" ht="15.6">
      <c r="B206" s="3"/>
      <c r="C206" s="4" t="s">
        <v>2</v>
      </c>
      <c r="D206" s="5"/>
      <c r="E206" s="6"/>
      <c r="F206" s="183" t="s">
        <v>3</v>
      </c>
      <c r="G206" s="183"/>
      <c r="H206" s="184" t="s">
        <v>4</v>
      </c>
      <c r="I206" s="184"/>
      <c r="J206" s="184"/>
      <c r="K206" s="184"/>
      <c r="L206" s="184"/>
      <c r="M206" s="184"/>
      <c r="N206" s="184"/>
    </row>
    <row r="207" spans="2:14" ht="15.6">
      <c r="B207" s="7"/>
      <c r="C207" s="8"/>
      <c r="D207" s="6"/>
      <c r="E207" s="6"/>
      <c r="F207" s="185" t="s">
        <v>5</v>
      </c>
      <c r="G207" s="185"/>
      <c r="H207" s="186" t="s">
        <v>33</v>
      </c>
      <c r="I207" s="186"/>
      <c r="J207" s="186"/>
      <c r="K207" s="186"/>
      <c r="L207" s="186"/>
      <c r="M207" s="186"/>
      <c r="N207" s="186"/>
    </row>
    <row r="208" spans="2:14" ht="21.6" thickBot="1">
      <c r="B208" s="9"/>
      <c r="C208" s="10" t="s">
        <v>7</v>
      </c>
      <c r="D208" s="6"/>
      <c r="E208" s="6"/>
      <c r="F208" s="187" t="s">
        <v>8</v>
      </c>
      <c r="G208" s="187"/>
      <c r="H208" s="188">
        <v>44695</v>
      </c>
      <c r="I208" s="188"/>
      <c r="J208" s="188"/>
      <c r="K208" s="11" t="s">
        <v>9</v>
      </c>
      <c r="L208" s="189"/>
      <c r="M208" s="189"/>
      <c r="N208" s="189"/>
    </row>
    <row r="209" spans="2:14" ht="16.2" thickTop="1">
      <c r="B209" s="12"/>
      <c r="C209" s="6"/>
      <c r="D209" s="6"/>
      <c r="E209" s="6"/>
      <c r="F209" s="13"/>
      <c r="G209" s="6"/>
      <c r="H209" s="6"/>
      <c r="I209" s="14"/>
      <c r="J209" s="15"/>
      <c r="K209" s="15"/>
      <c r="L209" s="15"/>
      <c r="M209" s="15"/>
      <c r="N209" s="16"/>
    </row>
    <row r="210" spans="2:14" ht="16.2" thickBot="1">
      <c r="B210" s="17" t="s">
        <v>10</v>
      </c>
      <c r="C210" s="174" t="s">
        <v>81</v>
      </c>
      <c r="D210" s="174"/>
      <c r="E210" s="18"/>
      <c r="F210" s="19" t="s">
        <v>11</v>
      </c>
      <c r="G210" s="175" t="s">
        <v>131</v>
      </c>
      <c r="H210" s="175"/>
      <c r="I210" s="175"/>
      <c r="J210" s="175"/>
      <c r="K210" s="175"/>
      <c r="L210" s="175"/>
      <c r="M210" s="175"/>
      <c r="N210" s="175"/>
    </row>
    <row r="211" spans="2:14">
      <c r="B211" s="20" t="s">
        <v>12</v>
      </c>
      <c r="C211" s="176" t="s">
        <v>175</v>
      </c>
      <c r="D211" s="176"/>
      <c r="E211" s="21"/>
      <c r="F211" s="22" t="s">
        <v>13</v>
      </c>
      <c r="G211" s="177" t="s">
        <v>133</v>
      </c>
      <c r="H211" s="177"/>
      <c r="I211" s="177"/>
      <c r="J211" s="177"/>
      <c r="K211" s="177"/>
      <c r="L211" s="177"/>
      <c r="M211" s="177"/>
      <c r="N211" s="177"/>
    </row>
    <row r="212" spans="2:14">
      <c r="B212" s="23" t="s">
        <v>14</v>
      </c>
      <c r="C212" s="178" t="s">
        <v>176</v>
      </c>
      <c r="D212" s="178"/>
      <c r="E212" s="21"/>
      <c r="F212" s="24" t="s">
        <v>15</v>
      </c>
      <c r="G212" s="179"/>
      <c r="H212" s="179"/>
      <c r="I212" s="179"/>
      <c r="J212" s="179"/>
      <c r="K212" s="179"/>
      <c r="L212" s="179"/>
      <c r="M212" s="179"/>
      <c r="N212" s="179"/>
    </row>
    <row r="213" spans="2:14">
      <c r="B213" s="23" t="s">
        <v>16</v>
      </c>
      <c r="C213" s="178" t="s">
        <v>177</v>
      </c>
      <c r="D213" s="178"/>
      <c r="E213" s="21"/>
      <c r="F213" s="25" t="s">
        <v>17</v>
      </c>
      <c r="G213" s="179" t="s">
        <v>132</v>
      </c>
      <c r="H213" s="179"/>
      <c r="I213" s="179"/>
      <c r="J213" s="179"/>
      <c r="K213" s="179"/>
      <c r="L213" s="179"/>
      <c r="M213" s="179"/>
      <c r="N213" s="179"/>
    </row>
    <row r="214" spans="2:14" ht="15.6">
      <c r="B214" s="7"/>
      <c r="C214" s="6"/>
      <c r="D214" s="6"/>
      <c r="E214" s="6"/>
      <c r="F214" s="13"/>
      <c r="G214" s="26"/>
      <c r="H214" s="26"/>
      <c r="I214" s="26"/>
      <c r="J214" s="6"/>
      <c r="K214" s="6"/>
      <c r="L214" s="6"/>
      <c r="M214" s="27"/>
      <c r="N214" s="28"/>
    </row>
    <row r="215" spans="2:14" ht="15.6">
      <c r="B215" s="29" t="s">
        <v>18</v>
      </c>
      <c r="C215" s="6"/>
      <c r="D215" s="6"/>
      <c r="E215" s="6"/>
      <c r="F215" s="24">
        <v>1</v>
      </c>
      <c r="G215" s="24">
        <v>2</v>
      </c>
      <c r="H215" s="24">
        <v>3</v>
      </c>
      <c r="I215" s="24">
        <v>4</v>
      </c>
      <c r="J215" s="24">
        <v>5</v>
      </c>
      <c r="K215" s="180" t="s">
        <v>19</v>
      </c>
      <c r="L215" s="180"/>
      <c r="M215" s="24" t="s">
        <v>20</v>
      </c>
      <c r="N215" s="30" t="s">
        <v>21</v>
      </c>
    </row>
    <row r="216" spans="2:14">
      <c r="B216" s="31" t="s">
        <v>22</v>
      </c>
      <c r="C216" s="32" t="str">
        <f>IF(C211&gt;"",C211,"")</f>
        <v>Emil Takalo</v>
      </c>
      <c r="D216" s="32" t="str">
        <f>IF(G211&gt;"",G211,"")</f>
        <v>Aleksi Ikola</v>
      </c>
      <c r="E216" s="33"/>
      <c r="F216" s="34">
        <v>9</v>
      </c>
      <c r="G216" s="34">
        <v>-11</v>
      </c>
      <c r="H216" s="34">
        <v>-11</v>
      </c>
      <c r="I216" s="34">
        <v>7</v>
      </c>
      <c r="J216" s="34">
        <v>-7</v>
      </c>
      <c r="K216" s="35">
        <f>IF(ISBLANK(F216),"",COUNTIF(F216:J216,"&gt;=0"))</f>
        <v>2</v>
      </c>
      <c r="L216" s="35">
        <f>IF(ISBLANK(F216),"",(IF(LEFT(F216,1)="-",1,0)+IF(LEFT(G216,1)="-",1,0)+IF(LEFT(H216,1)="-",1,0)+IF(LEFT(I216,1)="-",1,0)+IF(LEFT(J216,1)="-",1,0)))</f>
        <v>3</v>
      </c>
      <c r="M216" s="36" t="str">
        <f t="shared" ref="M216:N220" si="8">IF(K216=3,1,"")</f>
        <v/>
      </c>
      <c r="N216" s="37">
        <f t="shared" si="8"/>
        <v>1</v>
      </c>
    </row>
    <row r="217" spans="2:14">
      <c r="B217" s="31" t="s">
        <v>23</v>
      </c>
      <c r="C217" s="32" t="str">
        <f>IF(C212&gt;"",C212,"")</f>
        <v>Touko Laine</v>
      </c>
      <c r="D217" s="32" t="str">
        <f>IF(G212&gt;"",G212,"")</f>
        <v/>
      </c>
      <c r="E217" s="33"/>
      <c r="F217" s="34">
        <v>0</v>
      </c>
      <c r="G217" s="34">
        <v>0</v>
      </c>
      <c r="H217" s="34">
        <v>0</v>
      </c>
      <c r="I217" s="34"/>
      <c r="J217" s="34"/>
      <c r="K217" s="35">
        <f>IF(ISBLANK(F217),"",COUNTIF(F217:J217,"&gt;=0"))</f>
        <v>3</v>
      </c>
      <c r="L217" s="35">
        <f>IF(ISBLANK(F217),"",(IF(LEFT(F217,1)="-",1,0)+IF(LEFT(G217,1)="-",1,0)+IF(LEFT(H217,1)="-",1,0)+IF(LEFT(I217,1)="-",1,0)+IF(LEFT(J217,1)="-",1,0)))</f>
        <v>0</v>
      </c>
      <c r="M217" s="36">
        <f t="shared" si="8"/>
        <v>1</v>
      </c>
      <c r="N217" s="37" t="str">
        <f t="shared" si="8"/>
        <v/>
      </c>
    </row>
    <row r="218" spans="2:14">
      <c r="B218" s="31" t="s">
        <v>24</v>
      </c>
      <c r="C218" s="32" t="str">
        <f>IF(C213&gt;"",C213,"")</f>
        <v>Niklas Karjalainen</v>
      </c>
      <c r="D218" s="32" t="str">
        <f>IF(G213&gt;"",G213,"")</f>
        <v>Jesse Ikola</v>
      </c>
      <c r="E218" s="33"/>
      <c r="F218" s="34">
        <v>-8</v>
      </c>
      <c r="G218" s="34">
        <v>-6</v>
      </c>
      <c r="H218" s="34">
        <v>-5</v>
      </c>
      <c r="I218" s="34"/>
      <c r="J218" s="34"/>
      <c r="K218" s="35">
        <f>IF(ISBLANK(F218),"",COUNTIF(F218:J218,"&gt;=0"))</f>
        <v>0</v>
      </c>
      <c r="L218" s="35">
        <f>IF(ISBLANK(F218),"",(IF(LEFT(F218,1)="-",1,0)+IF(LEFT(G218,1)="-",1,0)+IF(LEFT(H218,1)="-",1,0)+IF(LEFT(I218,1)="-",1,0)+IF(LEFT(J218,1)="-",1,0)))</f>
        <v>3</v>
      </c>
      <c r="M218" s="36" t="str">
        <f t="shared" si="8"/>
        <v/>
      </c>
      <c r="N218" s="37">
        <f t="shared" si="8"/>
        <v>1</v>
      </c>
    </row>
    <row r="219" spans="2:14">
      <c r="B219" s="31" t="s">
        <v>25</v>
      </c>
      <c r="C219" s="32" t="str">
        <f>IF(C211&gt;"",C211,"")</f>
        <v>Emil Takalo</v>
      </c>
      <c r="D219" s="32" t="str">
        <f>IF(G212&gt;"",G212,"")</f>
        <v/>
      </c>
      <c r="E219" s="33"/>
      <c r="F219" s="34">
        <v>0</v>
      </c>
      <c r="G219" s="34">
        <v>0</v>
      </c>
      <c r="H219" s="34">
        <v>0</v>
      </c>
      <c r="I219" s="34"/>
      <c r="J219" s="34"/>
      <c r="K219" s="35">
        <f>IF(ISBLANK(F219),"",COUNTIF(F219:J219,"&gt;=0"))</f>
        <v>3</v>
      </c>
      <c r="L219" s="35">
        <f>IF(ISBLANK(F219),"",(IF(LEFT(F219,1)="-",1,0)+IF(LEFT(G219,1)="-",1,0)+IF(LEFT(H219,1)="-",1,0)+IF(LEFT(I219,1)="-",1,0)+IF(LEFT(J219,1)="-",1,0)))</f>
        <v>0</v>
      </c>
      <c r="M219" s="36">
        <f t="shared" si="8"/>
        <v>1</v>
      </c>
      <c r="N219" s="37" t="str">
        <f t="shared" si="8"/>
        <v/>
      </c>
    </row>
    <row r="220" spans="2:14">
      <c r="B220" s="31" t="s">
        <v>26</v>
      </c>
      <c r="C220" s="32" t="str">
        <f>IF(C212&gt;"",C212,"")</f>
        <v>Touko Laine</v>
      </c>
      <c r="D220" s="32" t="str">
        <f>IF(G211&gt;"",G211,"")</f>
        <v>Aleksi Ikola</v>
      </c>
      <c r="E220" s="33"/>
      <c r="F220" s="34">
        <v>-5</v>
      </c>
      <c r="G220" s="34">
        <v>5</v>
      </c>
      <c r="H220" s="34">
        <v>-8</v>
      </c>
      <c r="I220" s="34">
        <v>8</v>
      </c>
      <c r="J220" s="34">
        <v>-9</v>
      </c>
      <c r="K220" s="35">
        <f>IF(ISBLANK(F220),"",COUNTIF(F220:J220,"&gt;=0"))</f>
        <v>2</v>
      </c>
      <c r="L220" s="35">
        <f>IF(ISBLANK(F220),"",(IF(LEFT(F220,1)="-",1,0)+IF(LEFT(G220,1)="-",1,0)+IF(LEFT(H220,1)="-",1,0)+IF(LEFT(I220,1)="-",1,0)+IF(LEFT(J220,1)="-",1,0)))</f>
        <v>3</v>
      </c>
      <c r="M220" s="36" t="str">
        <f t="shared" si="8"/>
        <v/>
      </c>
      <c r="N220" s="37">
        <f t="shared" si="8"/>
        <v>1</v>
      </c>
    </row>
    <row r="221" spans="2:14" ht="15.6">
      <c r="B221" s="7"/>
      <c r="C221" s="6"/>
      <c r="D221" s="6"/>
      <c r="E221" s="6"/>
      <c r="F221" s="6"/>
      <c r="G221" s="6"/>
      <c r="H221" s="6"/>
      <c r="I221" s="172" t="s">
        <v>27</v>
      </c>
      <c r="J221" s="172"/>
      <c r="K221" s="38">
        <f>SUM(K216:K220)</f>
        <v>10</v>
      </c>
      <c r="L221" s="38">
        <f>SUM(L216:L220)</f>
        <v>9</v>
      </c>
      <c r="M221" s="38">
        <f>SUM(M216:M220)</f>
        <v>2</v>
      </c>
      <c r="N221" s="39">
        <f>SUM(N216:N220)</f>
        <v>3</v>
      </c>
    </row>
    <row r="222" spans="2:14" ht="15.6">
      <c r="B222" s="40" t="s">
        <v>28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28"/>
    </row>
    <row r="223" spans="2:14" ht="15.6">
      <c r="B223" s="41" t="s">
        <v>29</v>
      </c>
      <c r="C223" s="42"/>
      <c r="D223" s="42" t="s">
        <v>30</v>
      </c>
      <c r="E223" s="42"/>
      <c r="F223" s="42"/>
      <c r="G223" s="42" t="s">
        <v>31</v>
      </c>
      <c r="H223" s="42"/>
      <c r="I223" s="42"/>
      <c r="J223" s="43" t="s">
        <v>32</v>
      </c>
      <c r="K223" s="6"/>
      <c r="L223" s="6"/>
      <c r="M223" s="6"/>
      <c r="N223" s="28"/>
    </row>
    <row r="224" spans="2:14" ht="18" thickBot="1">
      <c r="B224" s="7"/>
      <c r="C224" s="6"/>
      <c r="D224" s="6"/>
      <c r="E224" s="6"/>
      <c r="F224" s="6"/>
      <c r="G224" s="6"/>
      <c r="H224" s="6"/>
      <c r="I224" s="6"/>
      <c r="J224" s="173" t="str">
        <f>IF(M221=3,C210,IF(N221=3,G210,""))</f>
        <v>KoKu</v>
      </c>
      <c r="K224" s="173"/>
      <c r="L224" s="173"/>
      <c r="M224" s="173"/>
      <c r="N224" s="173"/>
    </row>
    <row r="225" spans="2:14" ht="18" thickBot="1">
      <c r="B225" s="44"/>
      <c r="C225" s="45"/>
      <c r="D225" s="45"/>
      <c r="E225" s="45"/>
      <c r="F225" s="45"/>
      <c r="G225" s="45"/>
      <c r="H225" s="45"/>
      <c r="I225" s="45"/>
      <c r="J225" s="46"/>
      <c r="K225" s="46"/>
      <c r="L225" s="46"/>
      <c r="M225" s="46"/>
      <c r="N225" s="47"/>
    </row>
    <row r="226" spans="2:14" ht="15" thickTop="1">
      <c r="B226" s="48"/>
    </row>
    <row r="227" spans="2:14">
      <c r="B227" s="48"/>
    </row>
    <row r="228" spans="2:14">
      <c r="B228" s="48"/>
    </row>
    <row r="230" spans="2:14" ht="15" thickBot="1"/>
    <row r="231" spans="2:14" ht="16.2" thickTop="1">
      <c r="B231" s="1"/>
      <c r="C231" s="2"/>
      <c r="D231" s="2"/>
      <c r="E231" s="2"/>
      <c r="F231" s="181" t="s">
        <v>0</v>
      </c>
      <c r="G231" s="181"/>
      <c r="H231" s="182" t="s">
        <v>1</v>
      </c>
      <c r="I231" s="182"/>
      <c r="J231" s="182"/>
      <c r="K231" s="182"/>
      <c r="L231" s="182"/>
      <c r="M231" s="182"/>
      <c r="N231" s="182"/>
    </row>
    <row r="232" spans="2:14" ht="15.6">
      <c r="B232" s="3"/>
      <c r="C232" s="4" t="s">
        <v>2</v>
      </c>
      <c r="D232" s="5"/>
      <c r="E232" s="6"/>
      <c r="F232" s="183" t="s">
        <v>3</v>
      </c>
      <c r="G232" s="183"/>
      <c r="H232" s="184" t="s">
        <v>4</v>
      </c>
      <c r="I232" s="184"/>
      <c r="J232" s="184"/>
      <c r="K232" s="184"/>
      <c r="L232" s="184"/>
      <c r="M232" s="184"/>
      <c r="N232" s="184"/>
    </row>
    <row r="233" spans="2:14" ht="15.6">
      <c r="B233" s="7"/>
      <c r="C233" s="8"/>
      <c r="D233" s="6"/>
      <c r="E233" s="6"/>
      <c r="F233" s="185" t="s">
        <v>5</v>
      </c>
      <c r="G233" s="185"/>
      <c r="H233" s="186" t="s">
        <v>33</v>
      </c>
      <c r="I233" s="186"/>
      <c r="J233" s="186"/>
      <c r="K233" s="186"/>
      <c r="L233" s="186"/>
      <c r="M233" s="186"/>
      <c r="N233" s="186"/>
    </row>
    <row r="234" spans="2:14" ht="21.6" thickBot="1">
      <c r="B234" s="9"/>
      <c r="C234" s="10" t="s">
        <v>7</v>
      </c>
      <c r="D234" s="6"/>
      <c r="E234" s="6"/>
      <c r="F234" s="187" t="s">
        <v>8</v>
      </c>
      <c r="G234" s="187"/>
      <c r="H234" s="188">
        <v>44695</v>
      </c>
      <c r="I234" s="188"/>
      <c r="J234" s="188"/>
      <c r="K234" s="11" t="s">
        <v>9</v>
      </c>
      <c r="L234" s="189"/>
      <c r="M234" s="189"/>
      <c r="N234" s="189"/>
    </row>
    <row r="235" spans="2:14" ht="16.2" thickTop="1">
      <c r="B235" s="12"/>
      <c r="C235" s="6"/>
      <c r="D235" s="6"/>
      <c r="E235" s="6"/>
      <c r="F235" s="13"/>
      <c r="G235" s="6"/>
      <c r="H235" s="6"/>
      <c r="I235" s="14"/>
      <c r="J235" s="15"/>
      <c r="K235" s="15"/>
      <c r="L235" s="15"/>
      <c r="M235" s="15"/>
      <c r="N235" s="16"/>
    </row>
    <row r="236" spans="2:14" ht="16.2" thickBot="1">
      <c r="B236" s="17" t="s">
        <v>10</v>
      </c>
      <c r="C236" s="174" t="s">
        <v>76</v>
      </c>
      <c r="D236" s="174"/>
      <c r="E236" s="18"/>
      <c r="F236" s="19" t="s">
        <v>11</v>
      </c>
      <c r="G236" s="175" t="s">
        <v>84</v>
      </c>
      <c r="H236" s="175"/>
      <c r="I236" s="175"/>
      <c r="J236" s="175"/>
      <c r="K236" s="175"/>
      <c r="L236" s="175"/>
      <c r="M236" s="175"/>
      <c r="N236" s="175"/>
    </row>
    <row r="237" spans="2:14">
      <c r="B237" s="20" t="s">
        <v>12</v>
      </c>
      <c r="C237" s="176" t="s">
        <v>168</v>
      </c>
      <c r="D237" s="176"/>
      <c r="E237" s="21"/>
      <c r="F237" s="22" t="s">
        <v>13</v>
      </c>
      <c r="G237" s="177" t="s">
        <v>144</v>
      </c>
      <c r="H237" s="177"/>
      <c r="I237" s="177"/>
      <c r="J237" s="177"/>
      <c r="K237" s="177"/>
      <c r="L237" s="177"/>
      <c r="M237" s="177"/>
      <c r="N237" s="177"/>
    </row>
    <row r="238" spans="2:14">
      <c r="B238" s="23" t="s">
        <v>14</v>
      </c>
      <c r="C238" s="178" t="s">
        <v>174</v>
      </c>
      <c r="D238" s="178"/>
      <c r="E238" s="21"/>
      <c r="F238" s="24" t="s">
        <v>15</v>
      </c>
      <c r="G238" s="179" t="s">
        <v>143</v>
      </c>
      <c r="H238" s="179"/>
      <c r="I238" s="179"/>
      <c r="J238" s="179"/>
      <c r="K238" s="179"/>
      <c r="L238" s="179"/>
      <c r="M238" s="179"/>
      <c r="N238" s="179"/>
    </row>
    <row r="239" spans="2:14">
      <c r="B239" s="23" t="s">
        <v>16</v>
      </c>
      <c r="C239" s="178" t="s">
        <v>169</v>
      </c>
      <c r="D239" s="178"/>
      <c r="E239" s="21"/>
      <c r="F239" s="25" t="s">
        <v>17</v>
      </c>
      <c r="G239" s="179" t="s">
        <v>145</v>
      </c>
      <c r="H239" s="179"/>
      <c r="I239" s="179"/>
      <c r="J239" s="179"/>
      <c r="K239" s="179"/>
      <c r="L239" s="179"/>
      <c r="M239" s="179"/>
      <c r="N239" s="179"/>
    </row>
    <row r="240" spans="2:14" ht="15.6">
      <c r="B240" s="7"/>
      <c r="C240" s="6"/>
      <c r="D240" s="6"/>
      <c r="E240" s="6"/>
      <c r="F240" s="13"/>
      <c r="G240" s="26"/>
      <c r="H240" s="26"/>
      <c r="I240" s="26"/>
      <c r="J240" s="6"/>
      <c r="K240" s="6"/>
      <c r="L240" s="6"/>
      <c r="M240" s="27"/>
      <c r="N240" s="28"/>
    </row>
    <row r="241" spans="2:14" ht="15.6">
      <c r="B241" s="29" t="s">
        <v>18</v>
      </c>
      <c r="C241" s="6"/>
      <c r="D241" s="6"/>
      <c r="E241" s="6"/>
      <c r="F241" s="24">
        <v>1</v>
      </c>
      <c r="G241" s="24">
        <v>2</v>
      </c>
      <c r="H241" s="24">
        <v>3</v>
      </c>
      <c r="I241" s="24">
        <v>4</v>
      </c>
      <c r="J241" s="24">
        <v>5</v>
      </c>
      <c r="K241" s="180" t="s">
        <v>19</v>
      </c>
      <c r="L241" s="180"/>
      <c r="M241" s="24" t="s">
        <v>20</v>
      </c>
      <c r="N241" s="30" t="s">
        <v>21</v>
      </c>
    </row>
    <row r="242" spans="2:14">
      <c r="B242" s="31" t="s">
        <v>22</v>
      </c>
      <c r="C242" s="32" t="str">
        <f>IF(C237&gt;"",C237,"")</f>
        <v>Lenni Perkkiö</v>
      </c>
      <c r="D242" s="32" t="str">
        <f>IF(G237&gt;"",G237,"")</f>
        <v>Aapo Lehti</v>
      </c>
      <c r="E242" s="33"/>
      <c r="F242" s="34">
        <v>-6</v>
      </c>
      <c r="G242" s="34">
        <v>8</v>
      </c>
      <c r="H242" s="34">
        <v>8</v>
      </c>
      <c r="I242" s="34">
        <v>7</v>
      </c>
      <c r="J242" s="34"/>
      <c r="K242" s="35">
        <f>IF(ISBLANK(F242),"",COUNTIF(F242:J242,"&gt;=0"))</f>
        <v>3</v>
      </c>
      <c r="L242" s="35">
        <f>IF(ISBLANK(F242),"",(IF(LEFT(F242,1)="-",1,0)+IF(LEFT(G242,1)="-",1,0)+IF(LEFT(H242,1)="-",1,0)+IF(LEFT(I242,1)="-",1,0)+IF(LEFT(J242,1)="-",1,0)))</f>
        <v>1</v>
      </c>
      <c r="M242" s="36">
        <f t="shared" ref="M242:N246" si="9">IF(K242=3,1,"")</f>
        <v>1</v>
      </c>
      <c r="N242" s="37" t="str">
        <f t="shared" si="9"/>
        <v/>
      </c>
    </row>
    <row r="243" spans="2:14">
      <c r="B243" s="31" t="s">
        <v>23</v>
      </c>
      <c r="C243" s="32" t="str">
        <f>IF(C238&gt;"",C238,"")</f>
        <v>Alex Tiiro</v>
      </c>
      <c r="D243" s="32" t="str">
        <f>IF(G238&gt;"",G238,"")</f>
        <v>Aapo Kanasuo</v>
      </c>
      <c r="E243" s="33"/>
      <c r="F243" s="34">
        <v>7</v>
      </c>
      <c r="G243" s="34">
        <v>9</v>
      </c>
      <c r="H243" s="34">
        <v>9</v>
      </c>
      <c r="I243" s="34"/>
      <c r="J243" s="34"/>
      <c r="K243" s="35">
        <f>IF(ISBLANK(F243),"",COUNTIF(F243:J243,"&gt;=0"))</f>
        <v>3</v>
      </c>
      <c r="L243" s="35">
        <f>IF(ISBLANK(F243),"",(IF(LEFT(F243,1)="-",1,0)+IF(LEFT(G243,1)="-",1,0)+IF(LEFT(H243,1)="-",1,0)+IF(LEFT(I243,1)="-",1,0)+IF(LEFT(J243,1)="-",1,0)))</f>
        <v>0</v>
      </c>
      <c r="M243" s="36">
        <f t="shared" si="9"/>
        <v>1</v>
      </c>
      <c r="N243" s="37" t="str">
        <f t="shared" si="9"/>
        <v/>
      </c>
    </row>
    <row r="244" spans="2:14">
      <c r="B244" s="31" t="s">
        <v>24</v>
      </c>
      <c r="C244" s="32" t="str">
        <f>IF(C239&gt;"",C239,"")</f>
        <v>Eetu Hyttinen</v>
      </c>
      <c r="D244" s="32" t="str">
        <f>IF(G239&gt;"",G239,"")</f>
        <v>Frans Meller</v>
      </c>
      <c r="E244" s="33"/>
      <c r="F244" s="34">
        <v>6</v>
      </c>
      <c r="G244" s="34">
        <v>3</v>
      </c>
      <c r="H244" s="34">
        <v>4</v>
      </c>
      <c r="I244" s="34"/>
      <c r="J244" s="34"/>
      <c r="K244" s="35">
        <f>IF(ISBLANK(F244),"",COUNTIF(F244:J244,"&gt;=0"))</f>
        <v>3</v>
      </c>
      <c r="L244" s="35">
        <f>IF(ISBLANK(F244),"",(IF(LEFT(F244,1)="-",1,0)+IF(LEFT(G244,1)="-",1,0)+IF(LEFT(H244,1)="-",1,0)+IF(LEFT(I244,1)="-",1,0)+IF(LEFT(J244,1)="-",1,0)))</f>
        <v>0</v>
      </c>
      <c r="M244" s="36">
        <f t="shared" si="9"/>
        <v>1</v>
      </c>
      <c r="N244" s="37" t="str">
        <f t="shared" si="9"/>
        <v/>
      </c>
    </row>
    <row r="245" spans="2:14">
      <c r="B245" s="31" t="s">
        <v>25</v>
      </c>
      <c r="C245" s="32" t="str">
        <f>IF(C237&gt;"",C237,"")</f>
        <v>Lenni Perkkiö</v>
      </c>
      <c r="D245" s="32" t="str">
        <f>IF(G238&gt;"",G238,"")</f>
        <v>Aapo Kanasuo</v>
      </c>
      <c r="E245" s="33"/>
      <c r="F245" s="34"/>
      <c r="G245" s="34"/>
      <c r="H245" s="34"/>
      <c r="I245" s="34"/>
      <c r="J245" s="34"/>
      <c r="K245" s="35" t="str">
        <f>IF(ISBLANK(F245),"",COUNTIF(F245:J245,"&gt;=0"))</f>
        <v/>
      </c>
      <c r="L245" s="35" t="str">
        <f>IF(ISBLANK(F245),"",(IF(LEFT(F245,1)="-",1,0)+IF(LEFT(G245,1)="-",1,0)+IF(LEFT(H245,1)="-",1,0)+IF(LEFT(I245,1)="-",1,0)+IF(LEFT(J245,1)="-",1,0)))</f>
        <v/>
      </c>
      <c r="M245" s="36" t="str">
        <f t="shared" si="9"/>
        <v/>
      </c>
      <c r="N245" s="37" t="str">
        <f t="shared" si="9"/>
        <v/>
      </c>
    </row>
    <row r="246" spans="2:14">
      <c r="B246" s="31" t="s">
        <v>26</v>
      </c>
      <c r="C246" s="32" t="str">
        <f>IF(C238&gt;"",C238,"")</f>
        <v>Alex Tiiro</v>
      </c>
      <c r="D246" s="32" t="str">
        <f>IF(G237&gt;"",G237,"")</f>
        <v>Aapo Lehti</v>
      </c>
      <c r="E246" s="33"/>
      <c r="F246" s="34"/>
      <c r="G246" s="34"/>
      <c r="H246" s="34"/>
      <c r="I246" s="34"/>
      <c r="J246" s="34"/>
      <c r="K246" s="35" t="str">
        <f>IF(ISBLANK(F246),"",COUNTIF(F246:J246,"&gt;=0"))</f>
        <v/>
      </c>
      <c r="L246" s="35" t="str">
        <f>IF(ISBLANK(F246),"",(IF(LEFT(F246,1)="-",1,0)+IF(LEFT(G246,1)="-",1,0)+IF(LEFT(H246,1)="-",1,0)+IF(LEFT(I246,1)="-",1,0)+IF(LEFT(J246,1)="-",1,0)))</f>
        <v/>
      </c>
      <c r="M246" s="36" t="str">
        <f t="shared" si="9"/>
        <v/>
      </c>
      <c r="N246" s="37" t="str">
        <f t="shared" si="9"/>
        <v/>
      </c>
    </row>
    <row r="247" spans="2:14" ht="15.6">
      <c r="B247" s="7"/>
      <c r="C247" s="6"/>
      <c r="D247" s="6"/>
      <c r="E247" s="6"/>
      <c r="F247" s="6"/>
      <c r="G247" s="6"/>
      <c r="H247" s="6"/>
      <c r="I247" s="172" t="s">
        <v>27</v>
      </c>
      <c r="J247" s="172"/>
      <c r="K247" s="38">
        <f>SUM(K242:K246)</f>
        <v>9</v>
      </c>
      <c r="L247" s="38">
        <f>SUM(L242:L246)</f>
        <v>1</v>
      </c>
      <c r="M247" s="38">
        <f>SUM(M242:M246)</f>
        <v>3</v>
      </c>
      <c r="N247" s="39">
        <f>SUM(N242:N246)</f>
        <v>0</v>
      </c>
    </row>
    <row r="248" spans="2:14" ht="15.6">
      <c r="B248" s="40" t="s">
        <v>28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28"/>
    </row>
    <row r="249" spans="2:14" ht="15.6">
      <c r="B249" s="41" t="s">
        <v>29</v>
      </c>
      <c r="C249" s="42"/>
      <c r="D249" s="42" t="s">
        <v>30</v>
      </c>
      <c r="E249" s="42"/>
      <c r="F249" s="42"/>
      <c r="G249" s="42" t="s">
        <v>31</v>
      </c>
      <c r="H249" s="42"/>
      <c r="I249" s="42"/>
      <c r="J249" s="43" t="s">
        <v>32</v>
      </c>
      <c r="K249" s="6"/>
      <c r="L249" s="6"/>
      <c r="M249" s="6"/>
      <c r="N249" s="28"/>
    </row>
    <row r="250" spans="2:14" ht="18" thickBot="1">
      <c r="B250" s="7"/>
      <c r="C250" s="6"/>
      <c r="D250" s="6"/>
      <c r="E250" s="6"/>
      <c r="F250" s="6"/>
      <c r="G250" s="6"/>
      <c r="H250" s="6"/>
      <c r="I250" s="6"/>
      <c r="J250" s="173" t="str">
        <f>IF(M247=3,C236,IF(N247=3,G236,""))</f>
        <v>OPT-86 3</v>
      </c>
      <c r="K250" s="173"/>
      <c r="L250" s="173"/>
      <c r="M250" s="173"/>
      <c r="N250" s="173"/>
    </row>
    <row r="251" spans="2:14" ht="18" thickBot="1">
      <c r="B251" s="44"/>
      <c r="C251" s="45"/>
      <c r="D251" s="45"/>
      <c r="E251" s="45"/>
      <c r="F251" s="45"/>
      <c r="G251" s="45"/>
      <c r="H251" s="45"/>
      <c r="I251" s="45"/>
      <c r="J251" s="46"/>
      <c r="K251" s="46"/>
      <c r="L251" s="46"/>
      <c r="M251" s="46"/>
      <c r="N251" s="47"/>
    </row>
    <row r="252" spans="2:14" ht="15" thickTop="1"/>
    <row r="254" spans="2:14" ht="15" thickBot="1"/>
    <row r="255" spans="2:14" ht="16.2" thickTop="1">
      <c r="B255" s="1"/>
      <c r="C255" s="2"/>
      <c r="D255" s="2"/>
      <c r="E255" s="2"/>
      <c r="F255" s="181" t="s">
        <v>0</v>
      </c>
      <c r="G255" s="181"/>
      <c r="H255" s="182" t="s">
        <v>1</v>
      </c>
      <c r="I255" s="182"/>
      <c r="J255" s="182"/>
      <c r="K255" s="182"/>
      <c r="L255" s="182"/>
      <c r="M255" s="182"/>
      <c r="N255" s="182"/>
    </row>
    <row r="256" spans="2:14" ht="15.6">
      <c r="B256" s="3"/>
      <c r="C256" s="4" t="s">
        <v>2</v>
      </c>
      <c r="D256" s="5"/>
      <c r="E256" s="6"/>
      <c r="F256" s="183" t="s">
        <v>3</v>
      </c>
      <c r="G256" s="183"/>
      <c r="H256" s="184" t="s">
        <v>4</v>
      </c>
      <c r="I256" s="184"/>
      <c r="J256" s="184"/>
      <c r="K256" s="184"/>
      <c r="L256" s="184"/>
      <c r="M256" s="184"/>
      <c r="N256" s="184"/>
    </row>
    <row r="257" spans="2:14" ht="15.6">
      <c r="B257" s="7"/>
      <c r="C257" s="8"/>
      <c r="D257" s="6"/>
      <c r="E257" s="6"/>
      <c r="F257" s="185" t="s">
        <v>5</v>
      </c>
      <c r="G257" s="185"/>
      <c r="H257" s="186" t="s">
        <v>33</v>
      </c>
      <c r="I257" s="186"/>
      <c r="J257" s="186"/>
      <c r="K257" s="186"/>
      <c r="L257" s="186"/>
      <c r="M257" s="186"/>
      <c r="N257" s="186"/>
    </row>
    <row r="258" spans="2:14" ht="21.6" thickBot="1">
      <c r="B258" s="9"/>
      <c r="C258" s="10" t="s">
        <v>7</v>
      </c>
      <c r="D258" s="6"/>
      <c r="E258" s="6"/>
      <c r="F258" s="187" t="s">
        <v>8</v>
      </c>
      <c r="G258" s="187"/>
      <c r="H258" s="188">
        <v>44695</v>
      </c>
      <c r="I258" s="188"/>
      <c r="J258" s="188"/>
      <c r="K258" s="11" t="s">
        <v>9</v>
      </c>
      <c r="L258" s="189"/>
      <c r="M258" s="189"/>
      <c r="N258" s="189"/>
    </row>
    <row r="259" spans="2:14" ht="16.2" thickTop="1">
      <c r="B259" s="12"/>
      <c r="C259" s="6"/>
      <c r="D259" s="6"/>
      <c r="E259" s="6"/>
      <c r="F259" s="13"/>
      <c r="G259" s="6"/>
      <c r="H259" s="6"/>
      <c r="I259" s="14"/>
      <c r="J259" s="15"/>
      <c r="K259" s="15"/>
      <c r="L259" s="15"/>
      <c r="M259" s="15"/>
      <c r="N259" s="16"/>
    </row>
    <row r="260" spans="2:14" ht="16.2" thickBot="1">
      <c r="B260" s="17" t="s">
        <v>10</v>
      </c>
      <c r="C260" s="174" t="s">
        <v>163</v>
      </c>
      <c r="D260" s="174"/>
      <c r="E260" s="18"/>
      <c r="F260" s="19" t="s">
        <v>11</v>
      </c>
      <c r="G260" s="175" t="s">
        <v>101</v>
      </c>
      <c r="H260" s="175"/>
      <c r="I260" s="175"/>
      <c r="J260" s="175"/>
      <c r="K260" s="175"/>
      <c r="L260" s="175"/>
      <c r="M260" s="175"/>
      <c r="N260" s="175"/>
    </row>
    <row r="261" spans="2:14">
      <c r="B261" s="20" t="s">
        <v>12</v>
      </c>
      <c r="C261" s="176" t="s">
        <v>170</v>
      </c>
      <c r="D261" s="176"/>
      <c r="E261" s="21"/>
      <c r="F261" s="22" t="s">
        <v>13</v>
      </c>
      <c r="G261" s="177" t="s">
        <v>140</v>
      </c>
      <c r="H261" s="177"/>
      <c r="I261" s="177"/>
      <c r="J261" s="177"/>
      <c r="K261" s="177"/>
      <c r="L261" s="177"/>
      <c r="M261" s="177"/>
      <c r="N261" s="177"/>
    </row>
    <row r="262" spans="2:14">
      <c r="B262" s="23" t="s">
        <v>14</v>
      </c>
      <c r="C262" s="178" t="s">
        <v>179</v>
      </c>
      <c r="D262" s="178"/>
      <c r="E262" s="21"/>
      <c r="F262" s="24" t="s">
        <v>15</v>
      </c>
      <c r="G262" s="179" t="s">
        <v>173</v>
      </c>
      <c r="H262" s="179"/>
      <c r="I262" s="179"/>
      <c r="J262" s="179"/>
      <c r="K262" s="179"/>
      <c r="L262" s="179"/>
      <c r="M262" s="179"/>
      <c r="N262" s="179"/>
    </row>
    <row r="263" spans="2:14">
      <c r="B263" s="23" t="s">
        <v>16</v>
      </c>
      <c r="C263" s="178" t="s">
        <v>172</v>
      </c>
      <c r="D263" s="178"/>
      <c r="E263" s="21"/>
      <c r="F263" s="25" t="s">
        <v>17</v>
      </c>
      <c r="G263" s="179" t="s">
        <v>141</v>
      </c>
      <c r="H263" s="179"/>
      <c r="I263" s="179"/>
      <c r="J263" s="179"/>
      <c r="K263" s="179"/>
      <c r="L263" s="179"/>
      <c r="M263" s="179"/>
      <c r="N263" s="179"/>
    </row>
    <row r="264" spans="2:14" ht="15.6">
      <c r="B264" s="7"/>
      <c r="C264" s="6"/>
      <c r="D264" s="6"/>
      <c r="E264" s="6"/>
      <c r="F264" s="13"/>
      <c r="G264" s="26"/>
      <c r="H264" s="26"/>
      <c r="I264" s="26"/>
      <c r="J264" s="6"/>
      <c r="K264" s="6"/>
      <c r="L264" s="6"/>
      <c r="M264" s="27"/>
      <c r="N264" s="28"/>
    </row>
    <row r="265" spans="2:14" ht="15.6">
      <c r="B265" s="29" t="s">
        <v>18</v>
      </c>
      <c r="C265" s="6"/>
      <c r="D265" s="6"/>
      <c r="E265" s="6"/>
      <c r="F265" s="24">
        <v>1</v>
      </c>
      <c r="G265" s="24">
        <v>2</v>
      </c>
      <c r="H265" s="24">
        <v>3</v>
      </c>
      <c r="I265" s="24">
        <v>4</v>
      </c>
      <c r="J265" s="24">
        <v>5</v>
      </c>
      <c r="K265" s="180" t="s">
        <v>19</v>
      </c>
      <c r="L265" s="180"/>
      <c r="M265" s="24" t="s">
        <v>20</v>
      </c>
      <c r="N265" s="30" t="s">
        <v>21</v>
      </c>
    </row>
    <row r="266" spans="2:14">
      <c r="B266" s="31" t="s">
        <v>22</v>
      </c>
      <c r="C266" s="32" t="str">
        <f>IF(C261&gt;"",C261,"")</f>
        <v>Risto Jokiranta</v>
      </c>
      <c r="D266" s="32" t="str">
        <f>IF(G261&gt;"",G261,"")</f>
        <v>Sisu Vahtola</v>
      </c>
      <c r="E266" s="33"/>
      <c r="F266" s="34">
        <v>8</v>
      </c>
      <c r="G266" s="34">
        <v>-5</v>
      </c>
      <c r="H266" s="34">
        <v>-7</v>
      </c>
      <c r="I266" s="34">
        <v>-7</v>
      </c>
      <c r="J266" s="34"/>
      <c r="K266" s="35">
        <f>IF(ISBLANK(F266),"",COUNTIF(F266:J266,"&gt;=0"))</f>
        <v>1</v>
      </c>
      <c r="L266" s="35">
        <f>IF(ISBLANK(F266),"",(IF(LEFT(F266,1)="-",1,0)+IF(LEFT(G266,1)="-",1,0)+IF(LEFT(H266,1)="-",1,0)+IF(LEFT(I266,1)="-",1,0)+IF(LEFT(J266,1)="-",1,0)))</f>
        <v>3</v>
      </c>
      <c r="M266" s="36" t="str">
        <f t="shared" ref="M266:M270" si="10">IF(K266=3,1,"")</f>
        <v/>
      </c>
      <c r="N266" s="37">
        <f t="shared" ref="N266:N270" si="11">IF(L266=3,1,"")</f>
        <v>1</v>
      </c>
    </row>
    <row r="267" spans="2:14">
      <c r="B267" s="31" t="s">
        <v>23</v>
      </c>
      <c r="C267" s="32" t="str">
        <f>IF(C262&gt;"",C262,"")</f>
        <v xml:space="preserve">Elia Viljamaa </v>
      </c>
      <c r="D267" s="32" t="str">
        <f>IF(G262&gt;"",G262,"")</f>
        <v>Otso Vahtola</v>
      </c>
      <c r="E267" s="33"/>
      <c r="F267" s="34">
        <v>9</v>
      </c>
      <c r="G267" s="34">
        <v>3</v>
      </c>
      <c r="H267" s="34">
        <v>2</v>
      </c>
      <c r="I267" s="34"/>
      <c r="J267" s="34"/>
      <c r="K267" s="35">
        <f>IF(ISBLANK(F267),"",COUNTIF(F267:J267,"&gt;=0"))</f>
        <v>3</v>
      </c>
      <c r="L267" s="35">
        <f>IF(ISBLANK(F267),"",(IF(LEFT(F267,1)="-",1,0)+IF(LEFT(G267,1)="-",1,0)+IF(LEFT(H267,1)="-",1,0)+IF(LEFT(I267,1)="-",1,0)+IF(LEFT(J267,1)="-",1,0)))</f>
        <v>0</v>
      </c>
      <c r="M267" s="36">
        <f t="shared" si="10"/>
        <v>1</v>
      </c>
      <c r="N267" s="37" t="str">
        <f t="shared" si="11"/>
        <v/>
      </c>
    </row>
    <row r="268" spans="2:14">
      <c r="B268" s="31" t="s">
        <v>24</v>
      </c>
      <c r="C268" s="32" t="str">
        <f>IF(C263&gt;"",C263,"")</f>
        <v>Jami Kokkola</v>
      </c>
      <c r="D268" s="32" t="str">
        <f>IF(G263&gt;"",G263,"")</f>
        <v>Rymy Niskala</v>
      </c>
      <c r="E268" s="33"/>
      <c r="F268" s="34">
        <v>13</v>
      </c>
      <c r="G268" s="34">
        <v>7</v>
      </c>
      <c r="H268" s="34">
        <v>8</v>
      </c>
      <c r="I268" s="34"/>
      <c r="J268" s="34"/>
      <c r="K268" s="35">
        <f>IF(ISBLANK(F268),"",COUNTIF(F268:J268,"&gt;=0"))</f>
        <v>3</v>
      </c>
      <c r="L268" s="35">
        <f>IF(ISBLANK(F268),"",(IF(LEFT(F268,1)="-",1,0)+IF(LEFT(G268,1)="-",1,0)+IF(LEFT(H268,1)="-",1,0)+IF(LEFT(I268,1)="-",1,0)+IF(LEFT(J268,1)="-",1,0)))</f>
        <v>0</v>
      </c>
      <c r="M268" s="36">
        <f t="shared" si="10"/>
        <v>1</v>
      </c>
      <c r="N268" s="37" t="str">
        <f t="shared" si="11"/>
        <v/>
      </c>
    </row>
    <row r="269" spans="2:14">
      <c r="B269" s="31" t="s">
        <v>25</v>
      </c>
      <c r="C269" s="32" t="str">
        <f>IF(C261&gt;"",C261,"")</f>
        <v>Risto Jokiranta</v>
      </c>
      <c r="D269" s="32" t="str">
        <f>IF(G262&gt;"",G262,"")</f>
        <v>Otso Vahtola</v>
      </c>
      <c r="E269" s="33"/>
      <c r="F269" s="34">
        <v>9</v>
      </c>
      <c r="G269" s="34">
        <v>3</v>
      </c>
      <c r="H269" s="34">
        <v>2</v>
      </c>
      <c r="I269" s="34"/>
      <c r="J269" s="34"/>
      <c r="K269" s="35">
        <f>IF(ISBLANK(F269),"",COUNTIF(F269:J269,"&gt;=0"))</f>
        <v>3</v>
      </c>
      <c r="L269" s="35">
        <f>IF(ISBLANK(F269),"",(IF(LEFT(F269,1)="-",1,0)+IF(LEFT(G269,1)="-",1,0)+IF(LEFT(H269,1)="-",1,0)+IF(LEFT(I269,1)="-",1,0)+IF(LEFT(J269,1)="-",1,0)))</f>
        <v>0</v>
      </c>
      <c r="M269" s="36">
        <f t="shared" si="10"/>
        <v>1</v>
      </c>
      <c r="N269" s="37" t="str">
        <f t="shared" si="11"/>
        <v/>
      </c>
    </row>
    <row r="270" spans="2:14">
      <c r="B270" s="31" t="s">
        <v>26</v>
      </c>
      <c r="C270" s="32" t="str">
        <f>IF(C262&gt;"",C262,"")</f>
        <v xml:space="preserve">Elia Viljamaa </v>
      </c>
      <c r="D270" s="32" t="str">
        <f>IF(G261&gt;"",G261,"")</f>
        <v>Sisu Vahtola</v>
      </c>
      <c r="E270" s="33"/>
      <c r="F270" s="34"/>
      <c r="G270" s="34"/>
      <c r="H270" s="34"/>
      <c r="I270" s="34"/>
      <c r="J270" s="34"/>
      <c r="K270" s="35" t="str">
        <f>IF(ISBLANK(F270),"",COUNTIF(F270:J270,"&gt;=0"))</f>
        <v/>
      </c>
      <c r="L270" s="35" t="str">
        <f>IF(ISBLANK(F270),"",(IF(LEFT(F270,1)="-",1,0)+IF(LEFT(G270,1)="-",1,0)+IF(LEFT(H270,1)="-",1,0)+IF(LEFT(I270,1)="-",1,0)+IF(LEFT(J270,1)="-",1,0)))</f>
        <v/>
      </c>
      <c r="M270" s="36" t="str">
        <f t="shared" si="10"/>
        <v/>
      </c>
      <c r="N270" s="37" t="str">
        <f t="shared" si="11"/>
        <v/>
      </c>
    </row>
    <row r="271" spans="2:14" ht="15.6">
      <c r="B271" s="7"/>
      <c r="C271" s="6"/>
      <c r="D271" s="6"/>
      <c r="E271" s="6"/>
      <c r="F271" s="6"/>
      <c r="G271" s="6"/>
      <c r="H271" s="6"/>
      <c r="I271" s="172" t="s">
        <v>27</v>
      </c>
      <c r="J271" s="172"/>
      <c r="K271" s="38">
        <f>SUM(K266:K270)</f>
        <v>10</v>
      </c>
      <c r="L271" s="38">
        <f>SUM(L266:L270)</f>
        <v>3</v>
      </c>
      <c r="M271" s="38">
        <f>SUM(M266:M270)</f>
        <v>3</v>
      </c>
      <c r="N271" s="39">
        <f>SUM(N266:N270)</f>
        <v>1</v>
      </c>
    </row>
    <row r="272" spans="2:14" ht="15.6">
      <c r="B272" s="40" t="s">
        <v>28</v>
      </c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28"/>
    </row>
    <row r="273" spans="2:14" ht="15.6">
      <c r="B273" s="41" t="s">
        <v>29</v>
      </c>
      <c r="C273" s="42"/>
      <c r="D273" s="42" t="s">
        <v>30</v>
      </c>
      <c r="E273" s="42"/>
      <c r="F273" s="42"/>
      <c r="G273" s="42" t="s">
        <v>31</v>
      </c>
      <c r="H273" s="42"/>
      <c r="I273" s="42"/>
      <c r="J273" s="43" t="s">
        <v>32</v>
      </c>
      <c r="K273" s="6"/>
      <c r="L273" s="6"/>
      <c r="M273" s="6"/>
      <c r="N273" s="28"/>
    </row>
    <row r="274" spans="2:14" ht="18" thickBot="1">
      <c r="B274" s="7"/>
      <c r="C274" s="6"/>
      <c r="D274" s="6"/>
      <c r="E274" s="6"/>
      <c r="F274" s="6"/>
      <c r="G274" s="6"/>
      <c r="H274" s="6"/>
      <c r="I274" s="6"/>
      <c r="J274" s="173" t="str">
        <f>IF(M271=3,C260,IF(N271=3,G260,""))</f>
        <v>YPTS 1</v>
      </c>
      <c r="K274" s="173"/>
      <c r="L274" s="173"/>
      <c r="M274" s="173"/>
      <c r="N274" s="173"/>
    </row>
    <row r="275" spans="2:14" ht="18" thickBot="1">
      <c r="B275" s="44"/>
      <c r="C275" s="45"/>
      <c r="D275" s="45"/>
      <c r="E275" s="45"/>
      <c r="F275" s="45"/>
      <c r="G275" s="45"/>
      <c r="H275" s="45"/>
      <c r="I275" s="45"/>
      <c r="J275" s="46"/>
      <c r="K275" s="46"/>
      <c r="L275" s="46"/>
      <c r="M275" s="46"/>
      <c r="N275" s="47"/>
    </row>
    <row r="276" spans="2:14" ht="15" thickTop="1"/>
    <row r="278" spans="2:14" ht="15" thickBot="1"/>
    <row r="279" spans="2:14" ht="16.2" thickTop="1">
      <c r="B279" s="1"/>
      <c r="C279" s="2"/>
      <c r="D279" s="2"/>
      <c r="E279" s="2"/>
      <c r="F279" s="181" t="s">
        <v>0</v>
      </c>
      <c r="G279" s="181"/>
      <c r="H279" s="182" t="s">
        <v>1</v>
      </c>
      <c r="I279" s="182"/>
      <c r="J279" s="182"/>
      <c r="K279" s="182"/>
      <c r="L279" s="182"/>
      <c r="M279" s="182"/>
      <c r="N279" s="182"/>
    </row>
    <row r="280" spans="2:14" ht="15.6">
      <c r="B280" s="3"/>
      <c r="C280" s="4" t="s">
        <v>2</v>
      </c>
      <c r="D280" s="5"/>
      <c r="E280" s="6"/>
      <c r="F280" s="183" t="s">
        <v>3</v>
      </c>
      <c r="G280" s="183"/>
      <c r="H280" s="184" t="s">
        <v>4</v>
      </c>
      <c r="I280" s="184"/>
      <c r="J280" s="184"/>
      <c r="K280" s="184"/>
      <c r="L280" s="184"/>
      <c r="M280" s="184"/>
      <c r="N280" s="184"/>
    </row>
    <row r="281" spans="2:14" ht="15.6">
      <c r="B281" s="7"/>
      <c r="C281" s="8"/>
      <c r="D281" s="6"/>
      <c r="E281" s="6"/>
      <c r="F281" s="185" t="s">
        <v>5</v>
      </c>
      <c r="G281" s="185"/>
      <c r="H281" s="186" t="s">
        <v>33</v>
      </c>
      <c r="I281" s="186"/>
      <c r="J281" s="186"/>
      <c r="K281" s="186"/>
      <c r="L281" s="186"/>
      <c r="M281" s="186"/>
      <c r="N281" s="186"/>
    </row>
    <row r="282" spans="2:14" ht="21.6" thickBot="1">
      <c r="B282" s="9"/>
      <c r="C282" s="10" t="s">
        <v>7</v>
      </c>
      <c r="D282" s="6"/>
      <c r="E282" s="6"/>
      <c r="F282" s="187" t="s">
        <v>8</v>
      </c>
      <c r="G282" s="187"/>
      <c r="H282" s="188">
        <v>44695</v>
      </c>
      <c r="I282" s="188"/>
      <c r="J282" s="188"/>
      <c r="K282" s="11" t="s">
        <v>9</v>
      </c>
      <c r="L282" s="189"/>
      <c r="M282" s="189"/>
      <c r="N282" s="189"/>
    </row>
    <row r="283" spans="2:14" ht="16.2" thickTop="1">
      <c r="B283" s="12"/>
      <c r="C283" s="6"/>
      <c r="D283" s="6"/>
      <c r="E283" s="6"/>
      <c r="F283" s="13"/>
      <c r="G283" s="6"/>
      <c r="H283" s="6"/>
      <c r="I283" s="14"/>
      <c r="J283" s="15"/>
      <c r="K283" s="15"/>
      <c r="L283" s="15"/>
      <c r="M283" s="15"/>
      <c r="N283" s="16"/>
    </row>
    <row r="284" spans="2:14" ht="16.2" thickBot="1">
      <c r="B284" s="17" t="s">
        <v>10</v>
      </c>
      <c r="C284" s="174" t="s">
        <v>88</v>
      </c>
      <c r="D284" s="174"/>
      <c r="E284" s="18"/>
      <c r="F284" s="19" t="s">
        <v>11</v>
      </c>
      <c r="G284" s="175" t="s">
        <v>81</v>
      </c>
      <c r="H284" s="175"/>
      <c r="I284" s="175"/>
      <c r="J284" s="175"/>
      <c r="K284" s="175"/>
      <c r="L284" s="175"/>
      <c r="M284" s="175"/>
      <c r="N284" s="175"/>
    </row>
    <row r="285" spans="2:14">
      <c r="B285" s="20" t="s">
        <v>12</v>
      </c>
      <c r="C285" s="176" t="s">
        <v>128</v>
      </c>
      <c r="D285" s="176"/>
      <c r="E285" s="21"/>
      <c r="F285" s="22" t="s">
        <v>13</v>
      </c>
      <c r="G285" s="177" t="s">
        <v>175</v>
      </c>
      <c r="H285" s="177"/>
      <c r="I285" s="177"/>
      <c r="J285" s="177"/>
      <c r="K285" s="177"/>
      <c r="L285" s="177"/>
      <c r="M285" s="177"/>
      <c r="N285" s="177"/>
    </row>
    <row r="286" spans="2:14">
      <c r="B286" s="23" t="s">
        <v>14</v>
      </c>
      <c r="C286" s="178" t="s">
        <v>129</v>
      </c>
      <c r="D286" s="178"/>
      <c r="E286" s="21"/>
      <c r="F286" s="24" t="s">
        <v>15</v>
      </c>
      <c r="G286" s="179" t="s">
        <v>176</v>
      </c>
      <c r="H286" s="179"/>
      <c r="I286" s="179"/>
      <c r="J286" s="179"/>
      <c r="K286" s="179"/>
      <c r="L286" s="179"/>
      <c r="M286" s="179"/>
      <c r="N286" s="179"/>
    </row>
    <row r="287" spans="2:14">
      <c r="B287" s="23" t="s">
        <v>16</v>
      </c>
      <c r="C287" s="178" t="s">
        <v>130</v>
      </c>
      <c r="D287" s="178"/>
      <c r="E287" s="21"/>
      <c r="F287" s="25" t="s">
        <v>17</v>
      </c>
      <c r="G287" s="179" t="s">
        <v>177</v>
      </c>
      <c r="H287" s="179"/>
      <c r="I287" s="179"/>
      <c r="J287" s="179"/>
      <c r="K287" s="179"/>
      <c r="L287" s="179"/>
      <c r="M287" s="179"/>
      <c r="N287" s="179"/>
    </row>
    <row r="288" spans="2:14" ht="15.6">
      <c r="B288" s="7"/>
      <c r="C288" s="6"/>
      <c r="D288" s="6"/>
      <c r="E288" s="6"/>
      <c r="F288" s="13"/>
      <c r="G288" s="26"/>
      <c r="H288" s="26"/>
      <c r="I288" s="26"/>
      <c r="J288" s="6"/>
      <c r="K288" s="6"/>
      <c r="L288" s="6"/>
      <c r="M288" s="27"/>
      <c r="N288" s="28"/>
    </row>
    <row r="289" spans="2:14" ht="15.6">
      <c r="B289" s="29" t="s">
        <v>18</v>
      </c>
      <c r="C289" s="6"/>
      <c r="D289" s="6"/>
      <c r="E289" s="6"/>
      <c r="F289" s="24">
        <v>1</v>
      </c>
      <c r="G289" s="24">
        <v>2</v>
      </c>
      <c r="H289" s="24">
        <v>3</v>
      </c>
      <c r="I289" s="24">
        <v>4</v>
      </c>
      <c r="J289" s="24">
        <v>5</v>
      </c>
      <c r="K289" s="180" t="s">
        <v>19</v>
      </c>
      <c r="L289" s="180"/>
      <c r="M289" s="24" t="s">
        <v>20</v>
      </c>
      <c r="N289" s="30" t="s">
        <v>21</v>
      </c>
    </row>
    <row r="290" spans="2:14">
      <c r="B290" s="31" t="s">
        <v>22</v>
      </c>
      <c r="C290" s="32" t="str">
        <f>IF(C285&gt;"",C285,"")</f>
        <v>Juho Kahlos</v>
      </c>
      <c r="D290" s="32" t="str">
        <f>IF(G285&gt;"",G285,"")</f>
        <v>Emil Takalo</v>
      </c>
      <c r="E290" s="33"/>
      <c r="F290" s="34">
        <v>4</v>
      </c>
      <c r="G290" s="34">
        <v>8</v>
      </c>
      <c r="H290" s="34">
        <v>7</v>
      </c>
      <c r="I290" s="34"/>
      <c r="J290" s="34"/>
      <c r="K290" s="35">
        <f>IF(ISBLANK(F290),"",COUNTIF(F290:J290,"&gt;=0"))</f>
        <v>3</v>
      </c>
      <c r="L290" s="35">
        <f>IF(ISBLANK(F290),"",(IF(LEFT(F290,1)="-",1,0)+IF(LEFT(G290,1)="-",1,0)+IF(LEFT(H290,1)="-",1,0)+IF(LEFT(I290,1)="-",1,0)+IF(LEFT(J290,1)="-",1,0)))</f>
        <v>0</v>
      </c>
      <c r="M290" s="36">
        <f t="shared" ref="M290:M294" si="12">IF(K290=3,1,"")</f>
        <v>1</v>
      </c>
      <c r="N290" s="37" t="str">
        <f t="shared" ref="N290:N294" si="13">IF(L290=3,1,"")</f>
        <v/>
      </c>
    </row>
    <row r="291" spans="2:14">
      <c r="B291" s="31" t="s">
        <v>23</v>
      </c>
      <c r="C291" s="32" t="str">
        <f>IF(C286&gt;"",C286,"")</f>
        <v>Vincent Joki</v>
      </c>
      <c r="D291" s="32" t="str">
        <f>IF(G286&gt;"",G286,"")</f>
        <v>Touko Laine</v>
      </c>
      <c r="E291" s="33"/>
      <c r="F291" s="34">
        <v>8</v>
      </c>
      <c r="G291" s="34">
        <v>11</v>
      </c>
      <c r="H291" s="34">
        <v>4</v>
      </c>
      <c r="I291" s="34"/>
      <c r="J291" s="34"/>
      <c r="K291" s="35">
        <f>IF(ISBLANK(F291),"",COUNTIF(F291:J291,"&gt;=0"))</f>
        <v>3</v>
      </c>
      <c r="L291" s="35">
        <f>IF(ISBLANK(F291),"",(IF(LEFT(F291,1)="-",1,0)+IF(LEFT(G291,1)="-",1,0)+IF(LEFT(H291,1)="-",1,0)+IF(LEFT(I291,1)="-",1,0)+IF(LEFT(J291,1)="-",1,0)))</f>
        <v>0</v>
      </c>
      <c r="M291" s="36">
        <f t="shared" si="12"/>
        <v>1</v>
      </c>
      <c r="N291" s="37" t="str">
        <f t="shared" si="13"/>
        <v/>
      </c>
    </row>
    <row r="292" spans="2:14">
      <c r="B292" s="31" t="s">
        <v>24</v>
      </c>
      <c r="C292" s="32" t="str">
        <f>IF(C287&gt;"",C287,"")</f>
        <v>Suphanat Chonwachirathanin</v>
      </c>
      <c r="D292" s="32" t="str">
        <f>IF(G287&gt;"",G287,"")</f>
        <v>Niklas Karjalainen</v>
      </c>
      <c r="E292" s="33"/>
      <c r="F292" s="34">
        <v>9</v>
      </c>
      <c r="G292" s="34">
        <v>-9</v>
      </c>
      <c r="H292" s="34">
        <v>3</v>
      </c>
      <c r="I292" s="34">
        <v>6</v>
      </c>
      <c r="J292" s="34"/>
      <c r="K292" s="35">
        <f>IF(ISBLANK(F292),"",COUNTIF(F292:J292,"&gt;=0"))</f>
        <v>3</v>
      </c>
      <c r="L292" s="35">
        <f>IF(ISBLANK(F292),"",(IF(LEFT(F292,1)="-",1,0)+IF(LEFT(G292,1)="-",1,0)+IF(LEFT(H292,1)="-",1,0)+IF(LEFT(I292,1)="-",1,0)+IF(LEFT(J292,1)="-",1,0)))</f>
        <v>1</v>
      </c>
      <c r="M292" s="36">
        <f t="shared" si="12"/>
        <v>1</v>
      </c>
      <c r="N292" s="37" t="str">
        <f t="shared" si="13"/>
        <v/>
      </c>
    </row>
    <row r="293" spans="2:14">
      <c r="B293" s="31" t="s">
        <v>25</v>
      </c>
      <c r="C293" s="32" t="str">
        <f>IF(C285&gt;"",C285,"")</f>
        <v>Juho Kahlos</v>
      </c>
      <c r="D293" s="32" t="str">
        <f>IF(G286&gt;"",G286,"")</f>
        <v>Touko Laine</v>
      </c>
      <c r="E293" s="33"/>
      <c r="F293" s="34"/>
      <c r="G293" s="34"/>
      <c r="H293" s="34"/>
      <c r="I293" s="34"/>
      <c r="J293" s="34"/>
      <c r="K293" s="35" t="str">
        <f>IF(ISBLANK(F293),"",COUNTIF(F293:J293,"&gt;=0"))</f>
        <v/>
      </c>
      <c r="L293" s="35" t="str">
        <f>IF(ISBLANK(F293),"",(IF(LEFT(F293,1)="-",1,0)+IF(LEFT(G293,1)="-",1,0)+IF(LEFT(H293,1)="-",1,0)+IF(LEFT(I293,1)="-",1,0)+IF(LEFT(J293,1)="-",1,0)))</f>
        <v/>
      </c>
      <c r="M293" s="36" t="str">
        <f t="shared" si="12"/>
        <v/>
      </c>
      <c r="N293" s="37" t="str">
        <f t="shared" si="13"/>
        <v/>
      </c>
    </row>
    <row r="294" spans="2:14">
      <c r="B294" s="31" t="s">
        <v>26</v>
      </c>
      <c r="C294" s="32" t="str">
        <f>IF(C286&gt;"",C286,"")</f>
        <v>Vincent Joki</v>
      </c>
      <c r="D294" s="32" t="str">
        <f>IF(G285&gt;"",G285,"")</f>
        <v>Emil Takalo</v>
      </c>
      <c r="E294" s="33"/>
      <c r="F294" s="34"/>
      <c r="G294" s="34"/>
      <c r="H294" s="34"/>
      <c r="I294" s="34"/>
      <c r="J294" s="34"/>
      <c r="K294" s="35" t="str">
        <f>IF(ISBLANK(F294),"",COUNTIF(F294:J294,"&gt;=0"))</f>
        <v/>
      </c>
      <c r="L294" s="35" t="str">
        <f>IF(ISBLANK(F294),"",(IF(LEFT(F294,1)="-",1,0)+IF(LEFT(G294,1)="-",1,0)+IF(LEFT(H294,1)="-",1,0)+IF(LEFT(I294,1)="-",1,0)+IF(LEFT(J294,1)="-",1,0)))</f>
        <v/>
      </c>
      <c r="M294" s="36" t="str">
        <f t="shared" si="12"/>
        <v/>
      </c>
      <c r="N294" s="37" t="str">
        <f t="shared" si="13"/>
        <v/>
      </c>
    </row>
    <row r="295" spans="2:14" ht="15.6">
      <c r="B295" s="7"/>
      <c r="C295" s="6"/>
      <c r="D295" s="6"/>
      <c r="E295" s="6"/>
      <c r="F295" s="6"/>
      <c r="G295" s="6"/>
      <c r="H295" s="6"/>
      <c r="I295" s="172" t="s">
        <v>27</v>
      </c>
      <c r="J295" s="172"/>
      <c r="K295" s="38">
        <f>SUM(K290:K294)</f>
        <v>9</v>
      </c>
      <c r="L295" s="38">
        <f>SUM(L290:L294)</f>
        <v>1</v>
      </c>
      <c r="M295" s="38">
        <f>SUM(M290:M294)</f>
        <v>3</v>
      </c>
      <c r="N295" s="39">
        <f>SUM(N290:N294)</f>
        <v>0</v>
      </c>
    </row>
    <row r="296" spans="2:14" ht="15.6">
      <c r="B296" s="40" t="s">
        <v>28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28"/>
    </row>
    <row r="297" spans="2:14" ht="15.6">
      <c r="B297" s="41" t="s">
        <v>29</v>
      </c>
      <c r="C297" s="42"/>
      <c r="D297" s="42" t="s">
        <v>30</v>
      </c>
      <c r="E297" s="42"/>
      <c r="F297" s="42"/>
      <c r="G297" s="42" t="s">
        <v>31</v>
      </c>
      <c r="H297" s="42"/>
      <c r="I297" s="42"/>
      <c r="J297" s="43" t="s">
        <v>32</v>
      </c>
      <c r="K297" s="6"/>
      <c r="L297" s="6"/>
      <c r="M297" s="6"/>
      <c r="N297" s="28"/>
    </row>
    <row r="298" spans="2:14" ht="18" thickBot="1">
      <c r="B298" s="7"/>
      <c r="C298" s="6"/>
      <c r="D298" s="6"/>
      <c r="E298" s="6"/>
      <c r="F298" s="6"/>
      <c r="G298" s="6"/>
      <c r="H298" s="6"/>
      <c r="I298" s="6"/>
      <c r="J298" s="173" t="str">
        <f>IF(M295=3,C284,IF(N295=3,G284,""))</f>
        <v>TIP-70</v>
      </c>
      <c r="K298" s="173"/>
      <c r="L298" s="173"/>
      <c r="M298" s="173"/>
      <c r="N298" s="173"/>
    </row>
    <row r="299" spans="2:14" ht="18" thickBot="1">
      <c r="B299" s="44"/>
      <c r="C299" s="45"/>
      <c r="D299" s="45"/>
      <c r="E299" s="45"/>
      <c r="F299" s="45"/>
      <c r="G299" s="45"/>
      <c r="H299" s="45"/>
      <c r="I299" s="45"/>
      <c r="J299" s="46"/>
      <c r="K299" s="46"/>
      <c r="L299" s="46"/>
      <c r="M299" s="46"/>
      <c r="N299" s="47"/>
    </row>
    <row r="300" spans="2:14" ht="15" thickTop="1"/>
    <row r="302" spans="2:14" ht="15" thickBot="1"/>
    <row r="303" spans="2:14" ht="16.2" thickTop="1">
      <c r="B303" s="1"/>
      <c r="C303" s="2"/>
      <c r="D303" s="2"/>
      <c r="E303" s="2"/>
      <c r="F303" s="181" t="s">
        <v>0</v>
      </c>
      <c r="G303" s="181"/>
      <c r="H303" s="182" t="s">
        <v>1</v>
      </c>
      <c r="I303" s="182"/>
      <c r="J303" s="182"/>
      <c r="K303" s="182"/>
      <c r="L303" s="182"/>
      <c r="M303" s="182"/>
      <c r="N303" s="182"/>
    </row>
    <row r="304" spans="2:14" ht="15.6">
      <c r="B304" s="3"/>
      <c r="C304" s="4" t="s">
        <v>2</v>
      </c>
      <c r="D304" s="5"/>
      <c r="E304" s="6"/>
      <c r="F304" s="183" t="s">
        <v>3</v>
      </c>
      <c r="G304" s="183"/>
      <c r="H304" s="184" t="s">
        <v>4</v>
      </c>
      <c r="I304" s="184"/>
      <c r="J304" s="184"/>
      <c r="K304" s="184"/>
      <c r="L304" s="184"/>
      <c r="M304" s="184"/>
      <c r="N304" s="184"/>
    </row>
    <row r="305" spans="2:14" ht="15.6">
      <c r="B305" s="7"/>
      <c r="C305" s="8"/>
      <c r="D305" s="6"/>
      <c r="E305" s="6"/>
      <c r="F305" s="185" t="s">
        <v>5</v>
      </c>
      <c r="G305" s="185"/>
      <c r="H305" s="186" t="s">
        <v>33</v>
      </c>
      <c r="I305" s="186"/>
      <c r="J305" s="186"/>
      <c r="K305" s="186"/>
      <c r="L305" s="186"/>
      <c r="M305" s="186"/>
      <c r="N305" s="186"/>
    </row>
    <row r="306" spans="2:14" ht="21.6" thickBot="1">
      <c r="B306" s="9"/>
      <c r="C306" s="10" t="s">
        <v>7</v>
      </c>
      <c r="D306" s="6"/>
      <c r="E306" s="6"/>
      <c r="F306" s="187" t="s">
        <v>8</v>
      </c>
      <c r="G306" s="187"/>
      <c r="H306" s="188">
        <v>44695</v>
      </c>
      <c r="I306" s="188"/>
      <c r="J306" s="188"/>
      <c r="K306" s="11" t="s">
        <v>9</v>
      </c>
      <c r="L306" s="189"/>
      <c r="M306" s="189"/>
      <c r="N306" s="189"/>
    </row>
    <row r="307" spans="2:14" ht="16.2" thickTop="1">
      <c r="B307" s="12"/>
      <c r="C307" s="6"/>
      <c r="D307" s="6"/>
      <c r="E307" s="6"/>
      <c r="F307" s="13"/>
      <c r="G307" s="6"/>
      <c r="H307" s="6"/>
      <c r="I307" s="14"/>
      <c r="J307" s="15"/>
      <c r="K307" s="15"/>
      <c r="L307" s="15"/>
      <c r="M307" s="15"/>
      <c r="N307" s="16"/>
    </row>
    <row r="308" spans="2:14" ht="16.2" thickBot="1">
      <c r="B308" s="17" t="s">
        <v>10</v>
      </c>
      <c r="C308" s="174" t="s">
        <v>86</v>
      </c>
      <c r="D308" s="174"/>
      <c r="E308" s="18"/>
      <c r="F308" s="19" t="s">
        <v>11</v>
      </c>
      <c r="G308" s="175" t="s">
        <v>96</v>
      </c>
      <c r="H308" s="175"/>
      <c r="I308" s="175"/>
      <c r="J308" s="175"/>
      <c r="K308" s="175"/>
      <c r="L308" s="175"/>
      <c r="M308" s="175"/>
      <c r="N308" s="175"/>
    </row>
    <row r="309" spans="2:14">
      <c r="B309" s="20" t="s">
        <v>12</v>
      </c>
      <c r="C309" s="176" t="s">
        <v>146</v>
      </c>
      <c r="D309" s="176"/>
      <c r="E309" s="21"/>
      <c r="F309" s="22" t="s">
        <v>13</v>
      </c>
      <c r="G309" s="177" t="s">
        <v>138</v>
      </c>
      <c r="H309" s="177"/>
      <c r="I309" s="177"/>
      <c r="J309" s="177"/>
      <c r="K309" s="177"/>
      <c r="L309" s="177"/>
      <c r="M309" s="177"/>
      <c r="N309" s="177"/>
    </row>
    <row r="310" spans="2:14">
      <c r="B310" s="23" t="s">
        <v>14</v>
      </c>
      <c r="C310" s="178" t="s">
        <v>147</v>
      </c>
      <c r="D310" s="178"/>
      <c r="E310" s="21"/>
      <c r="F310" s="24" t="s">
        <v>15</v>
      </c>
      <c r="G310" s="179" t="s">
        <v>137</v>
      </c>
      <c r="H310" s="179"/>
      <c r="I310" s="179"/>
      <c r="J310" s="179"/>
      <c r="K310" s="179"/>
      <c r="L310" s="179"/>
      <c r="M310" s="179"/>
      <c r="N310" s="179"/>
    </row>
    <row r="311" spans="2:14">
      <c r="B311" s="23" t="s">
        <v>16</v>
      </c>
      <c r="C311" s="178" t="s">
        <v>181</v>
      </c>
      <c r="D311" s="178"/>
      <c r="E311" s="21"/>
      <c r="F311" s="25" t="s">
        <v>17</v>
      </c>
      <c r="G311" s="179" t="s">
        <v>182</v>
      </c>
      <c r="H311" s="179"/>
      <c r="I311" s="179"/>
      <c r="J311" s="179"/>
      <c r="K311" s="179"/>
      <c r="L311" s="179"/>
      <c r="M311" s="179"/>
      <c r="N311" s="179"/>
    </row>
    <row r="312" spans="2:14" ht="15.6">
      <c r="B312" s="7"/>
      <c r="C312" s="6"/>
      <c r="D312" s="6"/>
      <c r="E312" s="6"/>
      <c r="F312" s="13"/>
      <c r="G312" s="26"/>
      <c r="H312" s="26"/>
      <c r="I312" s="26"/>
      <c r="J312" s="6"/>
      <c r="K312" s="6"/>
      <c r="L312" s="6"/>
      <c r="M312" s="27"/>
      <c r="N312" s="28"/>
    </row>
    <row r="313" spans="2:14" ht="15.6">
      <c r="B313" s="29" t="s">
        <v>18</v>
      </c>
      <c r="C313" s="6"/>
      <c r="D313" s="6"/>
      <c r="E313" s="6"/>
      <c r="F313" s="24">
        <v>1</v>
      </c>
      <c r="G313" s="24">
        <v>2</v>
      </c>
      <c r="H313" s="24">
        <v>3</v>
      </c>
      <c r="I313" s="24">
        <v>4</v>
      </c>
      <c r="J313" s="24">
        <v>5</v>
      </c>
      <c r="K313" s="180" t="s">
        <v>19</v>
      </c>
      <c r="L313" s="180"/>
      <c r="M313" s="24" t="s">
        <v>20</v>
      </c>
      <c r="N313" s="30" t="s">
        <v>21</v>
      </c>
    </row>
    <row r="314" spans="2:14">
      <c r="B314" s="31" t="s">
        <v>22</v>
      </c>
      <c r="C314" s="32" t="str">
        <f>IF(C309&gt;"",C309,"")</f>
        <v>Jimi Koivumäki</v>
      </c>
      <c r="D314" s="32" t="str">
        <f>IF(G309&gt;"",G309,"")</f>
        <v>Ilari Sell</v>
      </c>
      <c r="E314" s="33"/>
      <c r="F314" s="34">
        <v>6</v>
      </c>
      <c r="G314" s="34">
        <v>8</v>
      </c>
      <c r="H314" s="34">
        <v>12</v>
      </c>
      <c r="I314" s="34"/>
      <c r="J314" s="34"/>
      <c r="K314" s="35">
        <f>IF(ISBLANK(F314),"",COUNTIF(F314:J314,"&gt;=0"))</f>
        <v>3</v>
      </c>
      <c r="L314" s="35">
        <f>IF(ISBLANK(F314),"",(IF(LEFT(F314,1)="-",1,0)+IF(LEFT(G314,1)="-",1,0)+IF(LEFT(H314,1)="-",1,0)+IF(LEFT(I314,1)="-",1,0)+IF(LEFT(J314,1)="-",1,0)))</f>
        <v>0</v>
      </c>
      <c r="M314" s="36">
        <f t="shared" ref="M314:M318" si="14">IF(K314=3,1,"")</f>
        <v>1</v>
      </c>
      <c r="N314" s="37" t="str">
        <f t="shared" ref="N314:N318" si="15">IF(L314=3,1,"")</f>
        <v/>
      </c>
    </row>
    <row r="315" spans="2:14">
      <c r="B315" s="31" t="s">
        <v>23</v>
      </c>
      <c r="C315" s="32" t="str">
        <f>IF(C310&gt;"",C310,"")</f>
        <v>Valtu Malinen</v>
      </c>
      <c r="D315" s="32" t="str">
        <f>IF(G310&gt;"",G310,"")</f>
        <v>Aaro Mäkelä</v>
      </c>
      <c r="E315" s="33"/>
      <c r="F315" s="34">
        <v>-8</v>
      </c>
      <c r="G315" s="34">
        <v>8</v>
      </c>
      <c r="H315" s="34">
        <v>-9</v>
      </c>
      <c r="I315" s="34">
        <v>-8</v>
      </c>
      <c r="J315" s="34"/>
      <c r="K315" s="35">
        <f>IF(ISBLANK(F315),"",COUNTIF(F315:J315,"&gt;=0"))</f>
        <v>1</v>
      </c>
      <c r="L315" s="35">
        <f>IF(ISBLANK(F315),"",(IF(LEFT(F315,1)="-",1,0)+IF(LEFT(G315,1)="-",1,0)+IF(LEFT(H315,1)="-",1,0)+IF(LEFT(I315,1)="-",1,0)+IF(LEFT(J315,1)="-",1,0)))</f>
        <v>3</v>
      </c>
      <c r="M315" s="36" t="str">
        <f t="shared" si="14"/>
        <v/>
      </c>
      <c r="N315" s="37">
        <f t="shared" si="15"/>
        <v>1</v>
      </c>
    </row>
    <row r="316" spans="2:14">
      <c r="B316" s="31" t="s">
        <v>24</v>
      </c>
      <c r="C316" s="32" t="str">
        <f>IF(C311&gt;"",C311,"")</f>
        <v>William Nguyen</v>
      </c>
      <c r="D316" s="32" t="str">
        <f>IF(G311&gt;"",G311,"")</f>
        <v>Otto Suokas</v>
      </c>
      <c r="E316" s="33"/>
      <c r="F316" s="34">
        <v>-6</v>
      </c>
      <c r="G316" s="34">
        <v>3</v>
      </c>
      <c r="H316" s="34">
        <v>4</v>
      </c>
      <c r="I316" s="34">
        <v>-2</v>
      </c>
      <c r="J316" s="34">
        <v>-8</v>
      </c>
      <c r="K316" s="35">
        <f>IF(ISBLANK(F316),"",COUNTIF(F316:J316,"&gt;=0"))</f>
        <v>2</v>
      </c>
      <c r="L316" s="35">
        <f>IF(ISBLANK(F316),"",(IF(LEFT(F316,1)="-",1,0)+IF(LEFT(G316,1)="-",1,0)+IF(LEFT(H316,1)="-",1,0)+IF(LEFT(I316,1)="-",1,0)+IF(LEFT(J316,1)="-",1,0)))</f>
        <v>3</v>
      </c>
      <c r="M316" s="36" t="str">
        <f t="shared" si="14"/>
        <v/>
      </c>
      <c r="N316" s="37">
        <f t="shared" si="15"/>
        <v>1</v>
      </c>
    </row>
    <row r="317" spans="2:14">
      <c r="B317" s="31" t="s">
        <v>25</v>
      </c>
      <c r="C317" s="32" t="str">
        <f>IF(C309&gt;"",C309,"")</f>
        <v>Jimi Koivumäki</v>
      </c>
      <c r="D317" s="32" t="str">
        <f>IF(G310&gt;"",G310,"")</f>
        <v>Aaro Mäkelä</v>
      </c>
      <c r="E317" s="33"/>
      <c r="F317" s="34">
        <v>5</v>
      </c>
      <c r="G317" s="34">
        <v>7</v>
      </c>
      <c r="H317" s="34">
        <v>-12</v>
      </c>
      <c r="I317" s="34">
        <v>5</v>
      </c>
      <c r="J317" s="34"/>
      <c r="K317" s="35">
        <f>IF(ISBLANK(F317),"",COUNTIF(F317:J317,"&gt;=0"))</f>
        <v>3</v>
      </c>
      <c r="L317" s="35">
        <f>IF(ISBLANK(F317),"",(IF(LEFT(F317,1)="-",1,0)+IF(LEFT(G317,1)="-",1,0)+IF(LEFT(H317,1)="-",1,0)+IF(LEFT(I317,1)="-",1,0)+IF(LEFT(J317,1)="-",1,0)))</f>
        <v>1</v>
      </c>
      <c r="M317" s="36">
        <f t="shared" si="14"/>
        <v>1</v>
      </c>
      <c r="N317" s="37" t="str">
        <f t="shared" si="15"/>
        <v/>
      </c>
    </row>
    <row r="318" spans="2:14">
      <c r="B318" s="31" t="s">
        <v>26</v>
      </c>
      <c r="C318" s="32" t="str">
        <f>IF(C310&gt;"",C310,"")</f>
        <v>Valtu Malinen</v>
      </c>
      <c r="D318" s="32" t="str">
        <f>IF(G309&gt;"",G309,"")</f>
        <v>Ilari Sell</v>
      </c>
      <c r="E318" s="33"/>
      <c r="F318" s="34">
        <v>8</v>
      </c>
      <c r="G318" s="34">
        <v>5</v>
      </c>
      <c r="H318" s="34">
        <v>7</v>
      </c>
      <c r="I318" s="34"/>
      <c r="J318" s="34"/>
      <c r="K318" s="35">
        <f>IF(ISBLANK(F318),"",COUNTIF(F318:J318,"&gt;=0"))</f>
        <v>3</v>
      </c>
      <c r="L318" s="35">
        <f>IF(ISBLANK(F318),"",(IF(LEFT(F318,1)="-",1,0)+IF(LEFT(G318,1)="-",1,0)+IF(LEFT(H318,1)="-",1,0)+IF(LEFT(I318,1)="-",1,0)+IF(LEFT(J318,1)="-",1,0)))</f>
        <v>0</v>
      </c>
      <c r="M318" s="36">
        <f t="shared" si="14"/>
        <v>1</v>
      </c>
      <c r="N318" s="37" t="str">
        <f t="shared" si="15"/>
        <v/>
      </c>
    </row>
    <row r="319" spans="2:14" ht="15.6">
      <c r="B319" s="7"/>
      <c r="C319" s="6"/>
      <c r="D319" s="6"/>
      <c r="E319" s="6"/>
      <c r="F319" s="6"/>
      <c r="G319" s="6"/>
      <c r="H319" s="6"/>
      <c r="I319" s="172" t="s">
        <v>27</v>
      </c>
      <c r="J319" s="172"/>
      <c r="K319" s="38">
        <f>SUM(K314:K318)</f>
        <v>12</v>
      </c>
      <c r="L319" s="38">
        <f>SUM(L314:L318)</f>
        <v>7</v>
      </c>
      <c r="M319" s="38">
        <f>SUM(M314:M318)</f>
        <v>3</v>
      </c>
      <c r="N319" s="39">
        <f>SUM(N314:N318)</f>
        <v>2</v>
      </c>
    </row>
    <row r="320" spans="2:14" ht="15.6">
      <c r="B320" s="40" t="s">
        <v>28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28"/>
    </row>
    <row r="321" spans="2:14" ht="15.6">
      <c r="B321" s="41" t="s">
        <v>29</v>
      </c>
      <c r="C321" s="42"/>
      <c r="D321" s="42" t="s">
        <v>30</v>
      </c>
      <c r="E321" s="42"/>
      <c r="F321" s="42"/>
      <c r="G321" s="42" t="s">
        <v>31</v>
      </c>
      <c r="H321" s="42"/>
      <c r="I321" s="42"/>
      <c r="J321" s="43" t="s">
        <v>32</v>
      </c>
      <c r="K321" s="6"/>
      <c r="L321" s="6"/>
      <c r="M321" s="6"/>
      <c r="N321" s="28"/>
    </row>
    <row r="322" spans="2:14" ht="18" thickBot="1">
      <c r="B322" s="7"/>
      <c r="C322" s="6"/>
      <c r="D322" s="6"/>
      <c r="E322" s="6"/>
      <c r="F322" s="6"/>
      <c r="G322" s="6"/>
      <c r="H322" s="6"/>
      <c r="I322" s="6"/>
      <c r="J322" s="173" t="str">
        <f>IF(M319=3,C308,IF(N319=3,G308,""))</f>
        <v>TIP-70 2</v>
      </c>
      <c r="K322" s="173"/>
      <c r="L322" s="173"/>
      <c r="M322" s="173"/>
      <c r="N322" s="173"/>
    </row>
    <row r="323" spans="2:14" ht="18" thickBot="1">
      <c r="B323" s="44"/>
      <c r="C323" s="45"/>
      <c r="D323" s="45"/>
      <c r="E323" s="45"/>
      <c r="F323" s="45"/>
      <c r="G323" s="45"/>
      <c r="H323" s="45"/>
      <c r="I323" s="45"/>
      <c r="J323" s="46"/>
      <c r="K323" s="46"/>
      <c r="L323" s="46"/>
      <c r="M323" s="46"/>
      <c r="N323" s="47"/>
    </row>
    <row r="324" spans="2:14" ht="15" thickTop="1"/>
    <row r="326" spans="2:14" ht="15" thickBot="1"/>
    <row r="327" spans="2:14" ht="16.2" thickTop="1">
      <c r="B327" s="1"/>
      <c r="C327" s="2"/>
      <c r="D327" s="2"/>
      <c r="E327" s="2"/>
      <c r="F327" s="181" t="s">
        <v>0</v>
      </c>
      <c r="G327" s="181"/>
      <c r="H327" s="182" t="s">
        <v>1</v>
      </c>
      <c r="I327" s="182"/>
      <c r="J327" s="182"/>
      <c r="K327" s="182"/>
      <c r="L327" s="182"/>
      <c r="M327" s="182"/>
      <c r="N327" s="182"/>
    </row>
    <row r="328" spans="2:14" ht="15.6">
      <c r="B328" s="3"/>
      <c r="C328" s="4" t="s">
        <v>2</v>
      </c>
      <c r="D328" s="5"/>
      <c r="E328" s="6"/>
      <c r="F328" s="183" t="s">
        <v>3</v>
      </c>
      <c r="G328" s="183"/>
      <c r="H328" s="184" t="s">
        <v>4</v>
      </c>
      <c r="I328" s="184"/>
      <c r="J328" s="184"/>
      <c r="K328" s="184"/>
      <c r="L328" s="184"/>
      <c r="M328" s="184"/>
      <c r="N328" s="184"/>
    </row>
    <row r="329" spans="2:14" ht="15.6">
      <c r="B329" s="7"/>
      <c r="C329" s="8"/>
      <c r="D329" s="6"/>
      <c r="E329" s="6"/>
      <c r="F329" s="185" t="s">
        <v>5</v>
      </c>
      <c r="G329" s="185"/>
      <c r="H329" s="186" t="s">
        <v>33</v>
      </c>
      <c r="I329" s="186"/>
      <c r="J329" s="186"/>
      <c r="K329" s="186"/>
      <c r="L329" s="186"/>
      <c r="M329" s="186"/>
      <c r="N329" s="186"/>
    </row>
    <row r="330" spans="2:14" ht="21.6" thickBot="1">
      <c r="B330" s="9"/>
      <c r="C330" s="10" t="s">
        <v>7</v>
      </c>
      <c r="D330" s="6"/>
      <c r="E330" s="6"/>
      <c r="F330" s="187" t="s">
        <v>8</v>
      </c>
      <c r="G330" s="187"/>
      <c r="H330" s="188">
        <v>44695</v>
      </c>
      <c r="I330" s="188"/>
      <c r="J330" s="188"/>
      <c r="K330" s="11" t="s">
        <v>9</v>
      </c>
      <c r="L330" s="189"/>
      <c r="M330" s="189"/>
      <c r="N330" s="189"/>
    </row>
    <row r="331" spans="2:14" ht="16.2" thickTop="1">
      <c r="B331" s="12"/>
      <c r="C331" s="6"/>
      <c r="D331" s="6"/>
      <c r="E331" s="6"/>
      <c r="F331" s="13"/>
      <c r="G331" s="6"/>
      <c r="H331" s="6"/>
      <c r="I331" s="14"/>
      <c r="J331" s="15"/>
      <c r="K331" s="15"/>
      <c r="L331" s="15"/>
      <c r="M331" s="15"/>
      <c r="N331" s="16"/>
    </row>
    <row r="332" spans="2:14" ht="16.2" thickBot="1">
      <c r="B332" s="17" t="s">
        <v>10</v>
      </c>
      <c r="C332" s="174" t="s">
        <v>162</v>
      </c>
      <c r="D332" s="174"/>
      <c r="E332" s="18"/>
      <c r="F332" s="19" t="s">
        <v>11</v>
      </c>
      <c r="G332" s="175" t="s">
        <v>86</v>
      </c>
      <c r="H332" s="175"/>
      <c r="I332" s="175"/>
      <c r="J332" s="175"/>
      <c r="K332" s="175"/>
      <c r="L332" s="175"/>
      <c r="M332" s="175"/>
      <c r="N332" s="175"/>
    </row>
    <row r="333" spans="2:14">
      <c r="B333" s="20" t="s">
        <v>12</v>
      </c>
      <c r="C333" s="176" t="s">
        <v>134</v>
      </c>
      <c r="D333" s="176"/>
      <c r="E333" s="21"/>
      <c r="F333" s="22" t="s">
        <v>13</v>
      </c>
      <c r="G333" s="177" t="s">
        <v>181</v>
      </c>
      <c r="H333" s="177"/>
      <c r="I333" s="177"/>
      <c r="J333" s="177"/>
      <c r="K333" s="177"/>
      <c r="L333" s="177"/>
      <c r="M333" s="177"/>
      <c r="N333" s="177"/>
    </row>
    <row r="334" spans="2:14">
      <c r="B334" s="23" t="s">
        <v>14</v>
      </c>
      <c r="C334" s="178" t="s">
        <v>136</v>
      </c>
      <c r="D334" s="178"/>
      <c r="E334" s="21"/>
      <c r="F334" s="24" t="s">
        <v>15</v>
      </c>
      <c r="G334" s="179" t="s">
        <v>146</v>
      </c>
      <c r="H334" s="179"/>
      <c r="I334" s="179"/>
      <c r="J334" s="179"/>
      <c r="K334" s="179"/>
      <c r="L334" s="179"/>
      <c r="M334" s="179"/>
      <c r="N334" s="179"/>
    </row>
    <row r="335" spans="2:14">
      <c r="B335" s="23" t="s">
        <v>16</v>
      </c>
      <c r="C335" s="178" t="s">
        <v>135</v>
      </c>
      <c r="D335" s="178"/>
      <c r="E335" s="21"/>
      <c r="F335" s="25" t="s">
        <v>17</v>
      </c>
      <c r="G335" s="179" t="s">
        <v>147</v>
      </c>
      <c r="H335" s="179"/>
      <c r="I335" s="179"/>
      <c r="J335" s="179"/>
      <c r="K335" s="179"/>
      <c r="L335" s="179"/>
      <c r="M335" s="179"/>
      <c r="N335" s="179"/>
    </row>
    <row r="336" spans="2:14" ht="15.6">
      <c r="B336" s="7"/>
      <c r="C336" s="6"/>
      <c r="D336" s="6"/>
      <c r="E336" s="6"/>
      <c r="F336" s="13"/>
      <c r="G336" s="26"/>
      <c r="H336" s="26"/>
      <c r="I336" s="26"/>
      <c r="J336" s="6"/>
      <c r="K336" s="6"/>
      <c r="L336" s="6"/>
      <c r="M336" s="27"/>
      <c r="N336" s="28"/>
    </row>
    <row r="337" spans="2:14" ht="15.6">
      <c r="B337" s="29" t="s">
        <v>18</v>
      </c>
      <c r="C337" s="6"/>
      <c r="D337" s="6"/>
      <c r="E337" s="6"/>
      <c r="F337" s="24">
        <v>1</v>
      </c>
      <c r="G337" s="24">
        <v>2</v>
      </c>
      <c r="H337" s="24">
        <v>3</v>
      </c>
      <c r="I337" s="24">
        <v>4</v>
      </c>
      <c r="J337" s="24">
        <v>5</v>
      </c>
      <c r="K337" s="180" t="s">
        <v>19</v>
      </c>
      <c r="L337" s="180"/>
      <c r="M337" s="24" t="s">
        <v>20</v>
      </c>
      <c r="N337" s="30" t="s">
        <v>21</v>
      </c>
    </row>
    <row r="338" spans="2:14">
      <c r="B338" s="31" t="s">
        <v>22</v>
      </c>
      <c r="C338" s="32" t="str">
        <f>IF(C333&gt;"",C333,"")</f>
        <v>Henri Kujala</v>
      </c>
      <c r="D338" s="32" t="str">
        <f>IF(G333&gt;"",G333,"")</f>
        <v>William Nguyen</v>
      </c>
      <c r="E338" s="33"/>
      <c r="F338" s="34">
        <v>2</v>
      </c>
      <c r="G338" s="34">
        <v>5</v>
      </c>
      <c r="H338" s="34">
        <v>4</v>
      </c>
      <c r="I338" s="34"/>
      <c r="J338" s="34"/>
      <c r="K338" s="35">
        <f>IF(ISBLANK(F338),"",COUNTIF(F338:J338,"&gt;=0"))</f>
        <v>3</v>
      </c>
      <c r="L338" s="35">
        <f>IF(ISBLANK(F338),"",(IF(LEFT(F338,1)="-",1,0)+IF(LEFT(G338,1)="-",1,0)+IF(LEFT(H338,1)="-",1,0)+IF(LEFT(I338,1)="-",1,0)+IF(LEFT(J338,1)="-",1,0)))</f>
        <v>0</v>
      </c>
      <c r="M338" s="36">
        <f t="shared" ref="M338:M342" si="16">IF(K338=3,1,"")</f>
        <v>1</v>
      </c>
      <c r="N338" s="37" t="str">
        <f t="shared" ref="N338:N342" si="17">IF(L338=3,1,"")</f>
        <v/>
      </c>
    </row>
    <row r="339" spans="2:14">
      <c r="B339" s="31" t="s">
        <v>23</v>
      </c>
      <c r="C339" s="32" t="str">
        <f>IF(C334&gt;"",C334,"")</f>
        <v>Juho Åvist</v>
      </c>
      <c r="D339" s="32" t="str">
        <f>IF(G334&gt;"",G334,"")</f>
        <v>Jimi Koivumäki</v>
      </c>
      <c r="E339" s="33"/>
      <c r="F339" s="34">
        <v>6</v>
      </c>
      <c r="G339" s="34">
        <v>-9</v>
      </c>
      <c r="H339" s="34">
        <v>6</v>
      </c>
      <c r="I339" s="34">
        <v>-7</v>
      </c>
      <c r="J339" s="34">
        <v>-6</v>
      </c>
      <c r="K339" s="35">
        <f>IF(ISBLANK(F339),"",COUNTIF(F339:J339,"&gt;=0"))</f>
        <v>2</v>
      </c>
      <c r="L339" s="35">
        <f>IF(ISBLANK(F339),"",(IF(LEFT(F339,1)="-",1,0)+IF(LEFT(G339,1)="-",1,0)+IF(LEFT(H339,1)="-",1,0)+IF(LEFT(I339,1)="-",1,0)+IF(LEFT(J339,1)="-",1,0)))</f>
        <v>3</v>
      </c>
      <c r="M339" s="36" t="str">
        <f t="shared" si="16"/>
        <v/>
      </c>
      <c r="N339" s="37">
        <f t="shared" si="17"/>
        <v>1</v>
      </c>
    </row>
    <row r="340" spans="2:14">
      <c r="B340" s="31" t="s">
        <v>24</v>
      </c>
      <c r="C340" s="32" t="str">
        <f>IF(C335&gt;"",C335,"")</f>
        <v>Luka Oinas</v>
      </c>
      <c r="D340" s="32" t="str">
        <f>IF(G335&gt;"",G335,"")</f>
        <v>Valtu Malinen</v>
      </c>
      <c r="E340" s="33"/>
      <c r="F340" s="34">
        <v>2</v>
      </c>
      <c r="G340" s="34">
        <v>4</v>
      </c>
      <c r="H340" s="34">
        <v>3</v>
      </c>
      <c r="I340" s="34"/>
      <c r="J340" s="34"/>
      <c r="K340" s="35">
        <f>IF(ISBLANK(F340),"",COUNTIF(F340:J340,"&gt;=0"))</f>
        <v>3</v>
      </c>
      <c r="L340" s="35">
        <f>IF(ISBLANK(F340),"",(IF(LEFT(F340,1)="-",1,0)+IF(LEFT(G340,1)="-",1,0)+IF(LEFT(H340,1)="-",1,0)+IF(LEFT(I340,1)="-",1,0)+IF(LEFT(J340,1)="-",1,0)))</f>
        <v>0</v>
      </c>
      <c r="M340" s="36">
        <f t="shared" si="16"/>
        <v>1</v>
      </c>
      <c r="N340" s="37" t="str">
        <f t="shared" si="17"/>
        <v/>
      </c>
    </row>
    <row r="341" spans="2:14">
      <c r="B341" s="31" t="s">
        <v>25</v>
      </c>
      <c r="C341" s="32" t="str">
        <f>IF(C333&gt;"",C333,"")</f>
        <v>Henri Kujala</v>
      </c>
      <c r="D341" s="32" t="str">
        <f>IF(G334&gt;"",G334,"")</f>
        <v>Jimi Koivumäki</v>
      </c>
      <c r="E341" s="33"/>
      <c r="F341" s="34">
        <v>7</v>
      </c>
      <c r="G341" s="34">
        <v>6</v>
      </c>
      <c r="H341" s="34">
        <v>4</v>
      </c>
      <c r="I341" s="34"/>
      <c r="J341" s="34"/>
      <c r="K341" s="35">
        <f>IF(ISBLANK(F341),"",COUNTIF(F341:J341,"&gt;=0"))</f>
        <v>3</v>
      </c>
      <c r="L341" s="35">
        <f>IF(ISBLANK(F341),"",(IF(LEFT(F341,1)="-",1,0)+IF(LEFT(G341,1)="-",1,0)+IF(LEFT(H341,1)="-",1,0)+IF(LEFT(I341,1)="-",1,0)+IF(LEFT(J341,1)="-",1,0)))</f>
        <v>0</v>
      </c>
      <c r="M341" s="36">
        <f t="shared" si="16"/>
        <v>1</v>
      </c>
      <c r="N341" s="37" t="str">
        <f t="shared" si="17"/>
        <v/>
      </c>
    </row>
    <row r="342" spans="2:14">
      <c r="B342" s="31" t="s">
        <v>26</v>
      </c>
      <c r="C342" s="32" t="str">
        <f>IF(C334&gt;"",C334,"")</f>
        <v>Juho Åvist</v>
      </c>
      <c r="D342" s="32" t="str">
        <f>IF(G333&gt;"",G333,"")</f>
        <v>William Nguyen</v>
      </c>
      <c r="E342" s="33"/>
      <c r="F342" s="34"/>
      <c r="G342" s="34"/>
      <c r="H342" s="34"/>
      <c r="I342" s="34"/>
      <c r="J342" s="34"/>
      <c r="K342" s="35" t="str">
        <f>IF(ISBLANK(F342),"",COUNTIF(F342:J342,"&gt;=0"))</f>
        <v/>
      </c>
      <c r="L342" s="35" t="str">
        <f>IF(ISBLANK(F342),"",(IF(LEFT(F342,1)="-",1,0)+IF(LEFT(G342,1)="-",1,0)+IF(LEFT(H342,1)="-",1,0)+IF(LEFT(I342,1)="-",1,0)+IF(LEFT(J342,1)="-",1,0)))</f>
        <v/>
      </c>
      <c r="M342" s="36" t="str">
        <f t="shared" si="16"/>
        <v/>
      </c>
      <c r="N342" s="37" t="str">
        <f t="shared" si="17"/>
        <v/>
      </c>
    </row>
    <row r="343" spans="2:14" ht="15.6">
      <c r="B343" s="7"/>
      <c r="C343" s="6"/>
      <c r="D343" s="6"/>
      <c r="E343" s="6"/>
      <c r="F343" s="6"/>
      <c r="G343" s="6"/>
      <c r="H343" s="6"/>
      <c r="I343" s="172" t="s">
        <v>27</v>
      </c>
      <c r="J343" s="172"/>
      <c r="K343" s="38">
        <f>SUM(K338:K342)</f>
        <v>11</v>
      </c>
      <c r="L343" s="38">
        <f>SUM(L338:L342)</f>
        <v>3</v>
      </c>
      <c r="M343" s="38">
        <f>SUM(M338:M342)</f>
        <v>3</v>
      </c>
      <c r="N343" s="39">
        <f>SUM(N338:N342)</f>
        <v>1</v>
      </c>
    </row>
    <row r="344" spans="2:14" ht="15.6">
      <c r="B344" s="40" t="s">
        <v>28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28"/>
    </row>
    <row r="345" spans="2:14" ht="15.6">
      <c r="B345" s="41" t="s">
        <v>29</v>
      </c>
      <c r="C345" s="42"/>
      <c r="D345" s="42" t="s">
        <v>30</v>
      </c>
      <c r="E345" s="42"/>
      <c r="F345" s="42"/>
      <c r="G345" s="42" t="s">
        <v>31</v>
      </c>
      <c r="H345" s="42"/>
      <c r="I345" s="42"/>
      <c r="J345" s="43" t="s">
        <v>32</v>
      </c>
      <c r="K345" s="6"/>
      <c r="L345" s="6"/>
      <c r="M345" s="6"/>
      <c r="N345" s="28"/>
    </row>
    <row r="346" spans="2:14" ht="18" thickBot="1">
      <c r="B346" s="7"/>
      <c r="C346" s="6"/>
      <c r="D346" s="6"/>
      <c r="E346" s="6"/>
      <c r="F346" s="6"/>
      <c r="G346" s="6"/>
      <c r="H346" s="6"/>
      <c r="I346" s="6"/>
      <c r="J346" s="173" t="str">
        <f>IF(M343=3,C332,IF(N343=3,G332,""))</f>
        <v>OPT-86 1</v>
      </c>
      <c r="K346" s="173"/>
      <c r="L346" s="173"/>
      <c r="M346" s="173"/>
      <c r="N346" s="173"/>
    </row>
    <row r="347" spans="2:14" ht="18" thickBot="1">
      <c r="B347" s="44"/>
      <c r="C347" s="45"/>
      <c r="D347" s="45"/>
      <c r="E347" s="45"/>
      <c r="F347" s="45"/>
      <c r="G347" s="45"/>
      <c r="H347" s="45"/>
      <c r="I347" s="45"/>
      <c r="J347" s="46"/>
      <c r="K347" s="46"/>
      <c r="L347" s="46"/>
      <c r="M347" s="46"/>
      <c r="N347" s="47"/>
    </row>
    <row r="348" spans="2:14" ht="15" thickTop="1"/>
    <row r="350" spans="2:14" ht="15" thickBot="1"/>
    <row r="351" spans="2:14" ht="16.2" thickTop="1">
      <c r="B351" s="1"/>
      <c r="C351" s="2"/>
      <c r="D351" s="2"/>
      <c r="E351" s="2"/>
      <c r="F351" s="181" t="s">
        <v>0</v>
      </c>
      <c r="G351" s="181"/>
      <c r="H351" s="182" t="s">
        <v>1</v>
      </c>
      <c r="I351" s="182"/>
      <c r="J351" s="182"/>
      <c r="K351" s="182"/>
      <c r="L351" s="182"/>
      <c r="M351" s="182"/>
      <c r="N351" s="182"/>
    </row>
    <row r="352" spans="2:14" ht="15.6">
      <c r="B352" s="3"/>
      <c r="C352" s="4" t="s">
        <v>2</v>
      </c>
      <c r="D352" s="5"/>
      <c r="E352" s="6"/>
      <c r="F352" s="183" t="s">
        <v>3</v>
      </c>
      <c r="G352" s="183"/>
      <c r="H352" s="184" t="s">
        <v>4</v>
      </c>
      <c r="I352" s="184"/>
      <c r="J352" s="184"/>
      <c r="K352" s="184"/>
      <c r="L352" s="184"/>
      <c r="M352" s="184"/>
      <c r="N352" s="184"/>
    </row>
    <row r="353" spans="2:14" ht="15.6">
      <c r="B353" s="7"/>
      <c r="C353" s="8"/>
      <c r="D353" s="6"/>
      <c r="E353" s="6"/>
      <c r="F353" s="185" t="s">
        <v>5</v>
      </c>
      <c r="G353" s="185"/>
      <c r="H353" s="186" t="s">
        <v>33</v>
      </c>
      <c r="I353" s="186"/>
      <c r="J353" s="186"/>
      <c r="K353" s="186"/>
      <c r="L353" s="186"/>
      <c r="M353" s="186"/>
      <c r="N353" s="186"/>
    </row>
    <row r="354" spans="2:14" ht="21.6" thickBot="1">
      <c r="B354" s="9"/>
      <c r="C354" s="10" t="s">
        <v>7</v>
      </c>
      <c r="D354" s="6"/>
      <c r="E354" s="6"/>
      <c r="F354" s="187" t="s">
        <v>8</v>
      </c>
      <c r="G354" s="187"/>
      <c r="H354" s="188">
        <v>44695</v>
      </c>
      <c r="I354" s="188"/>
      <c r="J354" s="188"/>
      <c r="K354" s="11" t="s">
        <v>9</v>
      </c>
      <c r="L354" s="189"/>
      <c r="M354" s="189"/>
      <c r="N354" s="189"/>
    </row>
    <row r="355" spans="2:14" ht="16.2" thickTop="1">
      <c r="B355" s="12"/>
      <c r="C355" s="6"/>
      <c r="D355" s="6"/>
      <c r="E355" s="6"/>
      <c r="F355" s="13"/>
      <c r="G355" s="6"/>
      <c r="H355" s="6"/>
      <c r="I355" s="14"/>
      <c r="J355" s="15"/>
      <c r="K355" s="15"/>
      <c r="L355" s="15"/>
      <c r="M355" s="15"/>
      <c r="N355" s="16"/>
    </row>
    <row r="356" spans="2:14" ht="16.2" thickBot="1">
      <c r="B356" s="17" t="s">
        <v>10</v>
      </c>
      <c r="C356" s="174" t="s">
        <v>96</v>
      </c>
      <c r="D356" s="174"/>
      <c r="E356" s="18"/>
      <c r="F356" s="19" t="s">
        <v>11</v>
      </c>
      <c r="G356" s="175" t="s">
        <v>98</v>
      </c>
      <c r="H356" s="175"/>
      <c r="I356" s="175"/>
      <c r="J356" s="175"/>
      <c r="K356" s="175"/>
      <c r="L356" s="175"/>
      <c r="M356" s="175"/>
      <c r="N356" s="175"/>
    </row>
    <row r="357" spans="2:14">
      <c r="B357" s="20" t="s">
        <v>12</v>
      </c>
      <c r="C357" s="176" t="s">
        <v>182</v>
      </c>
      <c r="D357" s="176"/>
      <c r="E357" s="21"/>
      <c r="F357" s="22" t="s">
        <v>13</v>
      </c>
      <c r="G357" s="177" t="s">
        <v>149</v>
      </c>
      <c r="H357" s="177"/>
      <c r="I357" s="177"/>
      <c r="J357" s="177"/>
      <c r="K357" s="177"/>
      <c r="L357" s="177"/>
      <c r="M357" s="177"/>
      <c r="N357" s="177"/>
    </row>
    <row r="358" spans="2:14">
      <c r="B358" s="23" t="s">
        <v>14</v>
      </c>
      <c r="C358" s="178" t="s">
        <v>139</v>
      </c>
      <c r="D358" s="178"/>
      <c r="E358" s="21"/>
      <c r="F358" s="24" t="s">
        <v>15</v>
      </c>
      <c r="G358" s="179" t="s">
        <v>150</v>
      </c>
      <c r="H358" s="179"/>
      <c r="I358" s="179"/>
      <c r="J358" s="179"/>
      <c r="K358" s="179"/>
      <c r="L358" s="179"/>
      <c r="M358" s="179"/>
      <c r="N358" s="179"/>
    </row>
    <row r="359" spans="2:14">
      <c r="B359" s="23" t="s">
        <v>16</v>
      </c>
      <c r="C359" s="178" t="s">
        <v>138</v>
      </c>
      <c r="D359" s="178"/>
      <c r="E359" s="21"/>
      <c r="F359" s="25" t="s">
        <v>17</v>
      </c>
      <c r="G359" s="179" t="s">
        <v>151</v>
      </c>
      <c r="H359" s="179"/>
      <c r="I359" s="179"/>
      <c r="J359" s="179"/>
      <c r="K359" s="179"/>
      <c r="L359" s="179"/>
      <c r="M359" s="179"/>
      <c r="N359" s="179"/>
    </row>
    <row r="360" spans="2:14" ht="15.6">
      <c r="B360" s="7"/>
      <c r="C360" s="6"/>
      <c r="D360" s="6"/>
      <c r="E360" s="6"/>
      <c r="F360" s="13"/>
      <c r="G360" s="26"/>
      <c r="H360" s="26"/>
      <c r="I360" s="26"/>
      <c r="J360" s="6"/>
      <c r="K360" s="6"/>
      <c r="L360" s="6"/>
      <c r="M360" s="27"/>
      <c r="N360" s="28"/>
    </row>
    <row r="361" spans="2:14" ht="15.6">
      <c r="B361" s="29" t="s">
        <v>18</v>
      </c>
      <c r="C361" s="6"/>
      <c r="D361" s="6"/>
      <c r="E361" s="6"/>
      <c r="F361" s="24">
        <v>1</v>
      </c>
      <c r="G361" s="24">
        <v>2</v>
      </c>
      <c r="H361" s="24">
        <v>3</v>
      </c>
      <c r="I361" s="24">
        <v>4</v>
      </c>
      <c r="J361" s="24">
        <v>5</v>
      </c>
      <c r="K361" s="180" t="s">
        <v>19</v>
      </c>
      <c r="L361" s="180"/>
      <c r="M361" s="24" t="s">
        <v>20</v>
      </c>
      <c r="N361" s="30" t="s">
        <v>21</v>
      </c>
    </row>
    <row r="362" spans="2:14">
      <c r="B362" s="31" t="s">
        <v>22</v>
      </c>
      <c r="C362" s="32" t="str">
        <f>IF(C357&gt;"",C357,"")</f>
        <v>Otto Suokas</v>
      </c>
      <c r="D362" s="32" t="str">
        <f>IF(G357&gt;"",G357,"")</f>
        <v>Otto Kallio</v>
      </c>
      <c r="E362" s="33"/>
      <c r="F362" s="34">
        <v>7</v>
      </c>
      <c r="G362" s="34">
        <v>10</v>
      </c>
      <c r="H362" s="34">
        <v>-3</v>
      </c>
      <c r="I362" s="34">
        <v>-8</v>
      </c>
      <c r="J362" s="34">
        <v>3</v>
      </c>
      <c r="K362" s="35">
        <f>IF(ISBLANK(F362),"",COUNTIF(F362:J362,"&gt;=0"))</f>
        <v>3</v>
      </c>
      <c r="L362" s="35">
        <f>IF(ISBLANK(F362),"",(IF(LEFT(F362,1)="-",1,0)+IF(LEFT(G362,1)="-",1,0)+IF(LEFT(H362,1)="-",1,0)+IF(LEFT(I362,1)="-",1,0)+IF(LEFT(J362,1)="-",1,0)))</f>
        <v>2</v>
      </c>
      <c r="M362" s="36">
        <f t="shared" ref="M362:M366" si="18">IF(K362=3,1,"")</f>
        <v>1</v>
      </c>
      <c r="N362" s="37" t="str">
        <f t="shared" ref="N362:N366" si="19">IF(L362=3,1,"")</f>
        <v/>
      </c>
    </row>
    <row r="363" spans="2:14">
      <c r="B363" s="31" t="s">
        <v>23</v>
      </c>
      <c r="C363" s="32" t="str">
        <f>IF(C358&gt;"",C358,"")</f>
        <v>Lenni Sell</v>
      </c>
      <c r="D363" s="32" t="str">
        <f>IF(G358&gt;"",G358,"")</f>
        <v>Pyry Siven</v>
      </c>
      <c r="E363" s="33"/>
      <c r="F363" s="34">
        <v>-11</v>
      </c>
      <c r="G363" s="34">
        <v>-5</v>
      </c>
      <c r="H363" s="34">
        <v>-8</v>
      </c>
      <c r="I363" s="34"/>
      <c r="J363" s="34"/>
      <c r="K363" s="35">
        <f>IF(ISBLANK(F363),"",COUNTIF(F363:J363,"&gt;=0"))</f>
        <v>0</v>
      </c>
      <c r="L363" s="35">
        <f>IF(ISBLANK(F363),"",(IF(LEFT(F363,1)="-",1,0)+IF(LEFT(G363,1)="-",1,0)+IF(LEFT(H363,1)="-",1,0)+IF(LEFT(I363,1)="-",1,0)+IF(LEFT(J363,1)="-",1,0)))</f>
        <v>3</v>
      </c>
      <c r="M363" s="36" t="str">
        <f t="shared" si="18"/>
        <v/>
      </c>
      <c r="N363" s="37">
        <f t="shared" si="19"/>
        <v>1</v>
      </c>
    </row>
    <row r="364" spans="2:14">
      <c r="B364" s="31" t="s">
        <v>24</v>
      </c>
      <c r="C364" s="32" t="str">
        <f>IF(C359&gt;"",C359,"")</f>
        <v>Ilari Sell</v>
      </c>
      <c r="D364" s="32" t="str">
        <f>IF(G359&gt;"",G359,"")</f>
        <v>Tuukka Raudaskoski</v>
      </c>
      <c r="E364" s="33"/>
      <c r="F364" s="34">
        <v>2</v>
      </c>
      <c r="G364" s="34">
        <v>3</v>
      </c>
      <c r="H364" s="34">
        <v>4</v>
      </c>
      <c r="I364" s="34"/>
      <c r="J364" s="34"/>
      <c r="K364" s="35">
        <f>IF(ISBLANK(F364),"",COUNTIF(F364:J364,"&gt;=0"))</f>
        <v>3</v>
      </c>
      <c r="L364" s="35">
        <f>IF(ISBLANK(F364),"",(IF(LEFT(F364,1)="-",1,0)+IF(LEFT(G364,1)="-",1,0)+IF(LEFT(H364,1)="-",1,0)+IF(LEFT(I364,1)="-",1,0)+IF(LEFT(J364,1)="-",1,0)))</f>
        <v>0</v>
      </c>
      <c r="M364" s="36">
        <f t="shared" si="18"/>
        <v>1</v>
      </c>
      <c r="N364" s="37" t="str">
        <f t="shared" si="19"/>
        <v/>
      </c>
    </row>
    <row r="365" spans="2:14">
      <c r="B365" s="31" t="s">
        <v>25</v>
      </c>
      <c r="C365" s="32" t="str">
        <f>IF(C357&gt;"",C357,"")</f>
        <v>Otto Suokas</v>
      </c>
      <c r="D365" s="32" t="str">
        <f>IF(G358&gt;"",G358,"")</f>
        <v>Pyry Siven</v>
      </c>
      <c r="E365" s="33"/>
      <c r="F365" s="34">
        <v>8</v>
      </c>
      <c r="G365" s="34">
        <v>-10</v>
      </c>
      <c r="H365" s="34">
        <v>-6</v>
      </c>
      <c r="I365" s="34">
        <v>8</v>
      </c>
      <c r="J365" s="34">
        <v>-8</v>
      </c>
      <c r="K365" s="35">
        <f>IF(ISBLANK(F365),"",COUNTIF(F365:J365,"&gt;=0"))</f>
        <v>2</v>
      </c>
      <c r="L365" s="35">
        <f>IF(ISBLANK(F365),"",(IF(LEFT(F365,1)="-",1,0)+IF(LEFT(G365,1)="-",1,0)+IF(LEFT(H365,1)="-",1,0)+IF(LEFT(I365,1)="-",1,0)+IF(LEFT(J365,1)="-",1,0)))</f>
        <v>3</v>
      </c>
      <c r="M365" s="36" t="str">
        <f t="shared" si="18"/>
        <v/>
      </c>
      <c r="N365" s="37">
        <f t="shared" si="19"/>
        <v>1</v>
      </c>
    </row>
    <row r="366" spans="2:14">
      <c r="B366" s="31" t="s">
        <v>26</v>
      </c>
      <c r="C366" s="32" t="str">
        <f>IF(C358&gt;"",C358,"")</f>
        <v>Lenni Sell</v>
      </c>
      <c r="D366" s="32" t="str">
        <f>IF(G357&gt;"",G357,"")</f>
        <v>Otto Kallio</v>
      </c>
      <c r="E366" s="33"/>
      <c r="F366" s="34">
        <v>8</v>
      </c>
      <c r="G366" s="34">
        <v>-8</v>
      </c>
      <c r="H366" s="34">
        <v>-2</v>
      </c>
      <c r="I366" s="34">
        <v>9</v>
      </c>
      <c r="J366" s="34">
        <v>6</v>
      </c>
      <c r="K366" s="35">
        <f>IF(ISBLANK(F366),"",COUNTIF(F366:J366,"&gt;=0"))</f>
        <v>3</v>
      </c>
      <c r="L366" s="35">
        <f>IF(ISBLANK(F366),"",(IF(LEFT(F366,1)="-",1,0)+IF(LEFT(G366,1)="-",1,0)+IF(LEFT(H366,1)="-",1,0)+IF(LEFT(I366,1)="-",1,0)+IF(LEFT(J366,1)="-",1,0)))</f>
        <v>2</v>
      </c>
      <c r="M366" s="36">
        <f t="shared" si="18"/>
        <v>1</v>
      </c>
      <c r="N366" s="37" t="str">
        <f t="shared" si="19"/>
        <v/>
      </c>
    </row>
    <row r="367" spans="2:14" ht="15.6">
      <c r="B367" s="7"/>
      <c r="C367" s="6"/>
      <c r="D367" s="6"/>
      <c r="E367" s="6"/>
      <c r="F367" s="6"/>
      <c r="G367" s="6"/>
      <c r="H367" s="6"/>
      <c r="I367" s="172" t="s">
        <v>27</v>
      </c>
      <c r="J367" s="172"/>
      <c r="K367" s="38">
        <f>SUM(K362:K366)</f>
        <v>11</v>
      </c>
      <c r="L367" s="38">
        <f>SUM(L362:L366)</f>
        <v>10</v>
      </c>
      <c r="M367" s="38">
        <f>SUM(M362:M366)</f>
        <v>3</v>
      </c>
      <c r="N367" s="39">
        <f>SUM(N362:N366)</f>
        <v>2</v>
      </c>
    </row>
    <row r="368" spans="2:14" ht="15.6">
      <c r="B368" s="40" t="s">
        <v>28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28"/>
    </row>
    <row r="369" spans="2:14" ht="15.6">
      <c r="B369" s="41" t="s">
        <v>29</v>
      </c>
      <c r="C369" s="42"/>
      <c r="D369" s="42" t="s">
        <v>30</v>
      </c>
      <c r="E369" s="42"/>
      <c r="F369" s="42"/>
      <c r="G369" s="42" t="s">
        <v>31</v>
      </c>
      <c r="H369" s="42"/>
      <c r="I369" s="42"/>
      <c r="J369" s="43" t="s">
        <v>32</v>
      </c>
      <c r="K369" s="6"/>
      <c r="L369" s="6"/>
      <c r="M369" s="6"/>
      <c r="N369" s="28"/>
    </row>
    <row r="370" spans="2:14" ht="18" thickBot="1">
      <c r="B370" s="7"/>
      <c r="C370" s="6"/>
      <c r="D370" s="6"/>
      <c r="E370" s="6"/>
      <c r="F370" s="6"/>
      <c r="G370" s="6"/>
      <c r="H370" s="6"/>
      <c r="I370" s="6"/>
      <c r="J370" s="173" t="str">
        <f>IF(M367=3,C356,IF(N367=3,G356,""))</f>
        <v>PT Espoo 2</v>
      </c>
      <c r="K370" s="173"/>
      <c r="L370" s="173"/>
      <c r="M370" s="173"/>
      <c r="N370" s="173"/>
    </row>
    <row r="371" spans="2:14" ht="18" thickBot="1">
      <c r="B371" s="44"/>
      <c r="C371" s="45"/>
      <c r="D371" s="45"/>
      <c r="E371" s="45"/>
      <c r="F371" s="45"/>
      <c r="G371" s="45"/>
      <c r="H371" s="45"/>
      <c r="I371" s="45"/>
      <c r="J371" s="46"/>
      <c r="K371" s="46"/>
      <c r="L371" s="46"/>
      <c r="M371" s="46"/>
      <c r="N371" s="47"/>
    </row>
    <row r="372" spans="2:14" ht="15" thickTop="1"/>
  </sheetData>
  <mergeCells count="300">
    <mergeCell ref="I367:J367"/>
    <mergeCell ref="J370:N370"/>
    <mergeCell ref="C356:D356"/>
    <mergeCell ref="G356:N356"/>
    <mergeCell ref="C357:D357"/>
    <mergeCell ref="G357:N357"/>
    <mergeCell ref="C358:D358"/>
    <mergeCell ref="G358:N358"/>
    <mergeCell ref="C359:D359"/>
    <mergeCell ref="G359:N359"/>
    <mergeCell ref="K361:L361"/>
    <mergeCell ref="F351:G351"/>
    <mergeCell ref="H351:N351"/>
    <mergeCell ref="F352:G352"/>
    <mergeCell ref="H352:N352"/>
    <mergeCell ref="F353:G353"/>
    <mergeCell ref="H353:N353"/>
    <mergeCell ref="F354:G354"/>
    <mergeCell ref="H354:J354"/>
    <mergeCell ref="L354:N354"/>
    <mergeCell ref="J250:N250"/>
    <mergeCell ref="C238:D238"/>
    <mergeCell ref="G238:N238"/>
    <mergeCell ref="C239:D239"/>
    <mergeCell ref="G239:N239"/>
    <mergeCell ref="K241:L241"/>
    <mergeCell ref="I247:J247"/>
    <mergeCell ref="F234:G234"/>
    <mergeCell ref="H234:J234"/>
    <mergeCell ref="L234:N234"/>
    <mergeCell ref="C236:D236"/>
    <mergeCell ref="G236:N236"/>
    <mergeCell ref="C237:D237"/>
    <mergeCell ref="G237:N237"/>
    <mergeCell ref="J224:N224"/>
    <mergeCell ref="F231:G231"/>
    <mergeCell ref="H231:N231"/>
    <mergeCell ref="F232:G232"/>
    <mergeCell ref="H232:N232"/>
    <mergeCell ref="F233:G233"/>
    <mergeCell ref="H233:N233"/>
    <mergeCell ref="C212:D212"/>
    <mergeCell ref="G212:N212"/>
    <mergeCell ref="C213:D213"/>
    <mergeCell ref="G213:N213"/>
    <mergeCell ref="K215:L215"/>
    <mergeCell ref="I221:J221"/>
    <mergeCell ref="F208:G208"/>
    <mergeCell ref="H208:J208"/>
    <mergeCell ref="L208:N208"/>
    <mergeCell ref="C210:D210"/>
    <mergeCell ref="G210:N210"/>
    <mergeCell ref="C211:D211"/>
    <mergeCell ref="G211:N211"/>
    <mergeCell ref="J199:N199"/>
    <mergeCell ref="F205:G205"/>
    <mergeCell ref="H205:N205"/>
    <mergeCell ref="F206:G206"/>
    <mergeCell ref="H206:N206"/>
    <mergeCell ref="F207:G207"/>
    <mergeCell ref="H207:N207"/>
    <mergeCell ref="C187:D187"/>
    <mergeCell ref="G187:N187"/>
    <mergeCell ref="C188:D188"/>
    <mergeCell ref="G188:N188"/>
    <mergeCell ref="K190:L190"/>
    <mergeCell ref="I196:J196"/>
    <mergeCell ref="F183:G183"/>
    <mergeCell ref="H183:J183"/>
    <mergeCell ref="L183:N183"/>
    <mergeCell ref="C185:D185"/>
    <mergeCell ref="G185:N185"/>
    <mergeCell ref="C186:D186"/>
    <mergeCell ref="G186:N186"/>
    <mergeCell ref="J173:N173"/>
    <mergeCell ref="F180:G180"/>
    <mergeCell ref="H180:N180"/>
    <mergeCell ref="F181:G181"/>
    <mergeCell ref="H181:N181"/>
    <mergeCell ref="F182:G182"/>
    <mergeCell ref="H182:N182"/>
    <mergeCell ref="C161:D161"/>
    <mergeCell ref="G161:N161"/>
    <mergeCell ref="C162:D162"/>
    <mergeCell ref="G162:N162"/>
    <mergeCell ref="K164:L164"/>
    <mergeCell ref="I170:J170"/>
    <mergeCell ref="F157:G157"/>
    <mergeCell ref="H157:J157"/>
    <mergeCell ref="L157:N157"/>
    <mergeCell ref="C159:D159"/>
    <mergeCell ref="G159:N159"/>
    <mergeCell ref="C160:D160"/>
    <mergeCell ref="G160:N160"/>
    <mergeCell ref="J148:N148"/>
    <mergeCell ref="F154:G154"/>
    <mergeCell ref="H154:N154"/>
    <mergeCell ref="F155:G155"/>
    <mergeCell ref="H155:N155"/>
    <mergeCell ref="F156:G156"/>
    <mergeCell ref="H156:N156"/>
    <mergeCell ref="C136:D136"/>
    <mergeCell ref="G136:N136"/>
    <mergeCell ref="C137:D137"/>
    <mergeCell ref="G137:N137"/>
    <mergeCell ref="K139:L139"/>
    <mergeCell ref="I145:J145"/>
    <mergeCell ref="F132:G132"/>
    <mergeCell ref="H132:J132"/>
    <mergeCell ref="L132:N132"/>
    <mergeCell ref="C134:D134"/>
    <mergeCell ref="G134:N134"/>
    <mergeCell ref="C135:D135"/>
    <mergeCell ref="G135:N135"/>
    <mergeCell ref="J122:N122"/>
    <mergeCell ref="F129:G129"/>
    <mergeCell ref="H129:N129"/>
    <mergeCell ref="F130:G130"/>
    <mergeCell ref="H130:N130"/>
    <mergeCell ref="F131:G131"/>
    <mergeCell ref="H131:N131"/>
    <mergeCell ref="C110:D110"/>
    <mergeCell ref="G110:N110"/>
    <mergeCell ref="C111:D111"/>
    <mergeCell ref="G111:N111"/>
    <mergeCell ref="K113:L113"/>
    <mergeCell ref="I119:J119"/>
    <mergeCell ref="F106:G106"/>
    <mergeCell ref="H106:J106"/>
    <mergeCell ref="L106:N106"/>
    <mergeCell ref="C108:D108"/>
    <mergeCell ref="G108:N108"/>
    <mergeCell ref="C109:D109"/>
    <mergeCell ref="G109:N109"/>
    <mergeCell ref="J97:N97"/>
    <mergeCell ref="F103:G103"/>
    <mergeCell ref="H103:N103"/>
    <mergeCell ref="F104:G104"/>
    <mergeCell ref="H104:N104"/>
    <mergeCell ref="F105:G105"/>
    <mergeCell ref="H105:N105"/>
    <mergeCell ref="C85:D85"/>
    <mergeCell ref="G85:N85"/>
    <mergeCell ref="C86:D86"/>
    <mergeCell ref="G86:N86"/>
    <mergeCell ref="K88:L88"/>
    <mergeCell ref="I94:J94"/>
    <mergeCell ref="F81:G81"/>
    <mergeCell ref="H81:J81"/>
    <mergeCell ref="L81:N81"/>
    <mergeCell ref="C83:D83"/>
    <mergeCell ref="G83:N83"/>
    <mergeCell ref="C84:D84"/>
    <mergeCell ref="G84:N84"/>
    <mergeCell ref="J71:N71"/>
    <mergeCell ref="F78:G78"/>
    <mergeCell ref="H78:N78"/>
    <mergeCell ref="F79:G79"/>
    <mergeCell ref="H79:N79"/>
    <mergeCell ref="F80:G80"/>
    <mergeCell ref="H80:N80"/>
    <mergeCell ref="C59:D59"/>
    <mergeCell ref="G59:N59"/>
    <mergeCell ref="C60:D60"/>
    <mergeCell ref="G60:N60"/>
    <mergeCell ref="K62:L62"/>
    <mergeCell ref="I68:J68"/>
    <mergeCell ref="F55:G55"/>
    <mergeCell ref="H55:J55"/>
    <mergeCell ref="L55:N55"/>
    <mergeCell ref="C57:D57"/>
    <mergeCell ref="G57:N57"/>
    <mergeCell ref="C58:D58"/>
    <mergeCell ref="G58:N58"/>
    <mergeCell ref="J46:N46"/>
    <mergeCell ref="F52:G52"/>
    <mergeCell ref="H52:N52"/>
    <mergeCell ref="F53:G53"/>
    <mergeCell ref="H53:N53"/>
    <mergeCell ref="F54:G54"/>
    <mergeCell ref="H54:N54"/>
    <mergeCell ref="C34:D34"/>
    <mergeCell ref="G34:N34"/>
    <mergeCell ref="C35:D35"/>
    <mergeCell ref="G35:N35"/>
    <mergeCell ref="K37:L37"/>
    <mergeCell ref="I43:J43"/>
    <mergeCell ref="F30:G30"/>
    <mergeCell ref="H30:J30"/>
    <mergeCell ref="L30:N30"/>
    <mergeCell ref="C32:D32"/>
    <mergeCell ref="G32:N32"/>
    <mergeCell ref="C33:D33"/>
    <mergeCell ref="G33:N33"/>
    <mergeCell ref="J20:N20"/>
    <mergeCell ref="F27:G27"/>
    <mergeCell ref="H27:N27"/>
    <mergeCell ref="F28:G28"/>
    <mergeCell ref="H28:N28"/>
    <mergeCell ref="F29:G29"/>
    <mergeCell ref="H29:N29"/>
    <mergeCell ref="C8:D8"/>
    <mergeCell ref="G8:N8"/>
    <mergeCell ref="C9:D9"/>
    <mergeCell ref="G9:N9"/>
    <mergeCell ref="K11:L11"/>
    <mergeCell ref="I17:J17"/>
    <mergeCell ref="F4:G4"/>
    <mergeCell ref="H4:J4"/>
    <mergeCell ref="L4:N4"/>
    <mergeCell ref="C6:D6"/>
    <mergeCell ref="G6:N6"/>
    <mergeCell ref="C7:D7"/>
    <mergeCell ref="G7:N7"/>
    <mergeCell ref="F1:G1"/>
    <mergeCell ref="H1:N1"/>
    <mergeCell ref="F2:G2"/>
    <mergeCell ref="H2:N2"/>
    <mergeCell ref="F3:G3"/>
    <mergeCell ref="H3:N3"/>
    <mergeCell ref="F255:G255"/>
    <mergeCell ref="H255:N255"/>
    <mergeCell ref="F256:G256"/>
    <mergeCell ref="H256:N256"/>
    <mergeCell ref="F257:G257"/>
    <mergeCell ref="H257:N257"/>
    <mergeCell ref="F258:G258"/>
    <mergeCell ref="H258:J258"/>
    <mergeCell ref="L258:N258"/>
    <mergeCell ref="C260:D260"/>
    <mergeCell ref="G260:N260"/>
    <mergeCell ref="C261:D261"/>
    <mergeCell ref="G261:N261"/>
    <mergeCell ref="C262:D262"/>
    <mergeCell ref="G262:N262"/>
    <mergeCell ref="C263:D263"/>
    <mergeCell ref="G263:N263"/>
    <mergeCell ref="K265:L265"/>
    <mergeCell ref="I271:J271"/>
    <mergeCell ref="J274:N274"/>
    <mergeCell ref="F279:G279"/>
    <mergeCell ref="H279:N279"/>
    <mergeCell ref="F280:G280"/>
    <mergeCell ref="H280:N280"/>
    <mergeCell ref="F281:G281"/>
    <mergeCell ref="H281:N281"/>
    <mergeCell ref="F282:G282"/>
    <mergeCell ref="H282:J282"/>
    <mergeCell ref="L282:N282"/>
    <mergeCell ref="C284:D284"/>
    <mergeCell ref="G284:N284"/>
    <mergeCell ref="C285:D285"/>
    <mergeCell ref="G285:N285"/>
    <mergeCell ref="C286:D286"/>
    <mergeCell ref="G286:N286"/>
    <mergeCell ref="C287:D287"/>
    <mergeCell ref="G287:N287"/>
    <mergeCell ref="K289:L289"/>
    <mergeCell ref="I295:J295"/>
    <mergeCell ref="J298:N298"/>
    <mergeCell ref="F303:G303"/>
    <mergeCell ref="H303:N303"/>
    <mergeCell ref="F304:G304"/>
    <mergeCell ref="H304:N304"/>
    <mergeCell ref="F305:G305"/>
    <mergeCell ref="H305:N305"/>
    <mergeCell ref="F306:G306"/>
    <mergeCell ref="H306:J306"/>
    <mergeCell ref="L306:N306"/>
    <mergeCell ref="C308:D308"/>
    <mergeCell ref="G308:N308"/>
    <mergeCell ref="C309:D309"/>
    <mergeCell ref="G309:N309"/>
    <mergeCell ref="C310:D310"/>
    <mergeCell ref="G310:N310"/>
    <mergeCell ref="C311:D311"/>
    <mergeCell ref="G311:N311"/>
    <mergeCell ref="K313:L313"/>
    <mergeCell ref="I319:J319"/>
    <mergeCell ref="J322:N322"/>
    <mergeCell ref="F327:G327"/>
    <mergeCell ref="H327:N327"/>
    <mergeCell ref="F328:G328"/>
    <mergeCell ref="H328:N328"/>
    <mergeCell ref="F329:G329"/>
    <mergeCell ref="H329:N329"/>
    <mergeCell ref="F330:G330"/>
    <mergeCell ref="H330:J330"/>
    <mergeCell ref="L330:N330"/>
    <mergeCell ref="I343:J343"/>
    <mergeCell ref="J346:N346"/>
    <mergeCell ref="C332:D332"/>
    <mergeCell ref="G332:N332"/>
    <mergeCell ref="C333:D333"/>
    <mergeCell ref="G333:N333"/>
    <mergeCell ref="C334:D334"/>
    <mergeCell ref="G334:N334"/>
    <mergeCell ref="C335:D335"/>
    <mergeCell ref="G335:N335"/>
    <mergeCell ref="K337:L337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BCE58-5FC1-4DE7-BA00-7ACD36DEA534}">
  <dimension ref="A1:J46"/>
  <sheetViews>
    <sheetView workbookViewId="0">
      <selection activeCell="B4" sqref="B4"/>
    </sheetView>
  </sheetViews>
  <sheetFormatPr defaultRowHeight="14.4"/>
  <cols>
    <col min="1" max="1" width="3.88671875" customWidth="1"/>
    <col min="3" max="3" width="19.44140625" customWidth="1"/>
  </cols>
  <sheetData>
    <row r="1" spans="1:10" ht="15" thickBot="1"/>
    <row r="2" spans="1:10" ht="17.399999999999999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6">
      <c r="A3" s="106"/>
      <c r="B3" s="113" t="s">
        <v>33</v>
      </c>
      <c r="C3" s="112"/>
      <c r="D3" s="112"/>
      <c r="E3" s="114"/>
      <c r="F3" s="110"/>
      <c r="G3" s="111"/>
      <c r="H3" s="111"/>
      <c r="I3" s="112"/>
      <c r="J3" s="112"/>
    </row>
    <row r="4" spans="1:10" ht="16.2" thickBot="1">
      <c r="A4" s="106"/>
      <c r="B4" s="115" t="s">
        <v>222</v>
      </c>
      <c r="C4" s="116"/>
      <c r="D4" s="116"/>
      <c r="E4" s="117"/>
      <c r="F4" s="110"/>
      <c r="G4" s="111"/>
      <c r="H4" s="111"/>
      <c r="I4" s="112"/>
      <c r="J4" s="112"/>
    </row>
    <row r="5" spans="1:10" ht="15.6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87</v>
      </c>
      <c r="C7" s="120" t="s">
        <v>180</v>
      </c>
      <c r="D7" s="120"/>
      <c r="E7" s="120" t="s">
        <v>53</v>
      </c>
      <c r="F7" s="120"/>
      <c r="G7" s="120"/>
      <c r="H7" s="120" t="s">
        <v>50</v>
      </c>
      <c r="I7" s="121"/>
      <c r="J7" s="122"/>
    </row>
    <row r="8" spans="1:10">
      <c r="A8" s="120" t="s">
        <v>53</v>
      </c>
      <c r="B8" s="120" t="s">
        <v>89</v>
      </c>
      <c r="C8" s="120" t="s">
        <v>81</v>
      </c>
      <c r="D8" s="120"/>
      <c r="E8" s="120" t="s">
        <v>183</v>
      </c>
      <c r="F8" s="120"/>
      <c r="G8" s="120"/>
      <c r="H8" s="120" t="s">
        <v>56</v>
      </c>
      <c r="I8" s="121"/>
      <c r="J8" s="122"/>
    </row>
    <row r="9" spans="1:10">
      <c r="A9" s="120" t="s">
        <v>56</v>
      </c>
      <c r="B9" s="120" t="s">
        <v>90</v>
      </c>
      <c r="C9" s="120" t="s">
        <v>91</v>
      </c>
      <c r="D9" s="120"/>
      <c r="E9" s="120" t="s">
        <v>50</v>
      </c>
      <c r="F9" s="120"/>
      <c r="G9" s="120"/>
      <c r="H9" s="120" t="s">
        <v>53</v>
      </c>
      <c r="I9" s="121"/>
      <c r="J9" s="122"/>
    </row>
    <row r="10" spans="1:10">
      <c r="A10" s="123"/>
      <c r="B10" s="123"/>
      <c r="C10" s="124"/>
      <c r="D10" s="124"/>
      <c r="E10" s="124"/>
      <c r="F10" s="124"/>
      <c r="G10" s="124"/>
      <c r="H10" s="124"/>
      <c r="I10" s="125"/>
      <c r="J10" s="125"/>
    </row>
    <row r="11" spans="1:10">
      <c r="A11" s="122"/>
      <c r="B11" s="126"/>
      <c r="C11" s="120"/>
      <c r="D11" s="120" t="s">
        <v>61</v>
      </c>
      <c r="E11" s="120" t="s">
        <v>62</v>
      </c>
      <c r="F11" s="120" t="s">
        <v>63</v>
      </c>
      <c r="G11" s="120" t="s">
        <v>64</v>
      </c>
      <c r="H11" s="120" t="s">
        <v>65</v>
      </c>
      <c r="I11" s="120" t="s">
        <v>66</v>
      </c>
      <c r="J11" s="120" t="s">
        <v>31</v>
      </c>
    </row>
    <row r="12" spans="1:10">
      <c r="A12" s="122"/>
      <c r="B12" s="126"/>
      <c r="C12" s="120" t="s">
        <v>67</v>
      </c>
      <c r="D12" s="120"/>
      <c r="E12" s="120"/>
      <c r="F12" s="120"/>
      <c r="G12" s="120"/>
      <c r="H12" s="120"/>
      <c r="I12" s="120" t="s">
        <v>153</v>
      </c>
      <c r="J12" s="120" t="s">
        <v>53</v>
      </c>
    </row>
    <row r="13" spans="1:10">
      <c r="A13" s="122"/>
      <c r="B13" s="126"/>
      <c r="C13" s="120" t="s">
        <v>70</v>
      </c>
      <c r="D13" s="120"/>
      <c r="E13" s="120"/>
      <c r="F13" s="120"/>
      <c r="G13" s="120"/>
      <c r="H13" s="120"/>
      <c r="I13" s="120" t="s">
        <v>70</v>
      </c>
      <c r="J13" s="120" t="s">
        <v>50</v>
      </c>
    </row>
    <row r="14" spans="1:10">
      <c r="A14" s="122"/>
      <c r="B14" s="126"/>
      <c r="C14" s="120" t="s">
        <v>71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2"/>
      <c r="C15" s="122"/>
      <c r="D15" s="122"/>
      <c r="E15" s="122"/>
      <c r="F15" s="122"/>
      <c r="G15" s="122"/>
      <c r="H15" s="122"/>
      <c r="I15" s="122"/>
      <c r="J15" s="122"/>
    </row>
    <row r="16" spans="1:10">
      <c r="A16" s="122"/>
      <c r="B16" s="122"/>
      <c r="C16" s="122"/>
      <c r="D16" s="122"/>
      <c r="E16" s="129"/>
      <c r="F16" s="122"/>
      <c r="G16" s="122"/>
      <c r="H16" s="122"/>
      <c r="I16" s="122"/>
      <c r="J16" s="122"/>
    </row>
    <row r="17" spans="1:10">
      <c r="A17" s="120"/>
      <c r="B17" s="120" t="s">
        <v>44</v>
      </c>
      <c r="C17" s="120" t="s">
        <v>73</v>
      </c>
      <c r="D17" s="120" t="s">
        <v>46</v>
      </c>
      <c r="E17" s="120" t="s">
        <v>47</v>
      </c>
      <c r="F17" s="120" t="s">
        <v>19</v>
      </c>
      <c r="G17" s="120" t="s">
        <v>48</v>
      </c>
      <c r="H17" s="120" t="s">
        <v>49</v>
      </c>
      <c r="I17" s="121"/>
      <c r="J17" s="122"/>
    </row>
    <row r="18" spans="1:10">
      <c r="A18" s="120" t="s">
        <v>50</v>
      </c>
      <c r="B18" s="120" t="s">
        <v>92</v>
      </c>
      <c r="C18" s="120" t="s">
        <v>93</v>
      </c>
      <c r="D18" s="120"/>
      <c r="E18" s="120" t="s">
        <v>56</v>
      </c>
      <c r="F18" s="120"/>
      <c r="G18" s="120"/>
      <c r="H18" s="120" t="s">
        <v>50</v>
      </c>
      <c r="I18" s="121"/>
      <c r="J18" s="122"/>
    </row>
    <row r="19" spans="1:10">
      <c r="A19" s="120" t="s">
        <v>53</v>
      </c>
      <c r="B19" s="120" t="s">
        <v>94</v>
      </c>
      <c r="C19" s="120" t="s">
        <v>86</v>
      </c>
      <c r="D19" s="120"/>
      <c r="E19" s="120" t="s">
        <v>53</v>
      </c>
      <c r="F19" s="120"/>
      <c r="G19" s="120"/>
      <c r="H19" s="120" t="s">
        <v>53</v>
      </c>
      <c r="I19" s="121"/>
      <c r="J19" s="122"/>
    </row>
    <row r="20" spans="1:10">
      <c r="A20" s="120" t="s">
        <v>56</v>
      </c>
      <c r="B20" s="120" t="s">
        <v>95</v>
      </c>
      <c r="C20" s="120" t="s">
        <v>96</v>
      </c>
      <c r="D20" s="120"/>
      <c r="E20" s="120" t="s">
        <v>50</v>
      </c>
      <c r="F20" s="120"/>
      <c r="G20" s="120"/>
      <c r="H20" s="120" t="s">
        <v>56</v>
      </c>
      <c r="I20" s="121"/>
      <c r="J20" s="122"/>
    </row>
    <row r="21" spans="1:10">
      <c r="A21" s="120" t="s">
        <v>59</v>
      </c>
      <c r="B21" s="120" t="s">
        <v>97</v>
      </c>
      <c r="C21" s="120" t="s">
        <v>98</v>
      </c>
      <c r="D21" s="120"/>
      <c r="E21" s="120" t="s">
        <v>183</v>
      </c>
      <c r="F21" s="120"/>
      <c r="G21" s="120"/>
      <c r="H21" s="120" t="s">
        <v>59</v>
      </c>
      <c r="I21" s="121"/>
      <c r="J21" s="122"/>
    </row>
    <row r="22" spans="1:10">
      <c r="A22" s="123"/>
      <c r="B22" s="123"/>
      <c r="C22" s="124"/>
      <c r="D22" s="124"/>
      <c r="E22" s="124"/>
      <c r="F22" s="124"/>
      <c r="G22" s="124"/>
      <c r="H22" s="124"/>
      <c r="I22" s="125"/>
      <c r="J22" s="125"/>
    </row>
    <row r="23" spans="1:10">
      <c r="A23" s="122"/>
      <c r="B23" s="126"/>
      <c r="C23" s="120"/>
      <c r="D23" s="120" t="s">
        <v>61</v>
      </c>
      <c r="E23" s="120" t="s">
        <v>62</v>
      </c>
      <c r="F23" s="120" t="s">
        <v>63</v>
      </c>
      <c r="G23" s="120" t="s">
        <v>64</v>
      </c>
      <c r="H23" s="120" t="s">
        <v>65</v>
      </c>
      <c r="I23" s="120" t="s">
        <v>66</v>
      </c>
      <c r="J23" s="120" t="s">
        <v>31</v>
      </c>
    </row>
    <row r="24" spans="1:10">
      <c r="A24" s="122"/>
      <c r="B24" s="126"/>
      <c r="C24" s="120" t="s">
        <v>67</v>
      </c>
      <c r="D24" s="120"/>
      <c r="E24" s="120"/>
      <c r="F24" s="120"/>
      <c r="G24" s="120"/>
      <c r="H24" s="120"/>
      <c r="I24" s="120" t="s">
        <v>153</v>
      </c>
      <c r="J24" s="120" t="s">
        <v>59</v>
      </c>
    </row>
    <row r="25" spans="1:10">
      <c r="A25" s="122"/>
      <c r="B25" s="126"/>
      <c r="C25" s="120" t="s">
        <v>68</v>
      </c>
      <c r="D25" s="120"/>
      <c r="E25" s="120"/>
      <c r="F25" s="120"/>
      <c r="G25" s="120"/>
      <c r="H25" s="120"/>
      <c r="I25" s="120" t="s">
        <v>152</v>
      </c>
      <c r="J25" s="120" t="s">
        <v>56</v>
      </c>
    </row>
    <row r="26" spans="1:10">
      <c r="A26" s="122"/>
      <c r="B26" s="126"/>
      <c r="C26" s="120" t="s">
        <v>69</v>
      </c>
      <c r="D26" s="120"/>
      <c r="E26" s="120"/>
      <c r="F26" s="120"/>
      <c r="G26" s="120"/>
      <c r="H26" s="120"/>
      <c r="I26" s="120" t="s">
        <v>153</v>
      </c>
      <c r="J26" s="120" t="s">
        <v>53</v>
      </c>
    </row>
    <row r="27" spans="1:10">
      <c r="A27" s="122"/>
      <c r="B27" s="126"/>
      <c r="C27" s="120" t="s">
        <v>70</v>
      </c>
      <c r="D27" s="120"/>
      <c r="E27" s="120"/>
      <c r="F27" s="120"/>
      <c r="G27" s="120"/>
      <c r="H27" s="120"/>
      <c r="I27" s="120" t="s">
        <v>161</v>
      </c>
      <c r="J27" s="120" t="s">
        <v>59</v>
      </c>
    </row>
    <row r="28" spans="1:10">
      <c r="A28" s="122"/>
      <c r="B28" s="126"/>
      <c r="C28" s="127" t="s">
        <v>71</v>
      </c>
      <c r="D28" s="127"/>
      <c r="E28" s="127"/>
      <c r="F28" s="127"/>
      <c r="G28" s="127"/>
      <c r="H28" s="127"/>
      <c r="I28" s="127" t="s">
        <v>152</v>
      </c>
      <c r="J28" s="127" t="s">
        <v>56</v>
      </c>
    </row>
    <row r="29" spans="1:10">
      <c r="A29" s="122"/>
      <c r="B29" s="122"/>
      <c r="C29" s="128" t="s">
        <v>72</v>
      </c>
      <c r="D29" s="128"/>
      <c r="E29" s="128"/>
      <c r="F29" s="128"/>
      <c r="G29" s="128"/>
      <c r="H29" s="128"/>
      <c r="I29" s="128" t="s">
        <v>161</v>
      </c>
      <c r="J29" s="128" t="s">
        <v>50</v>
      </c>
    </row>
    <row r="30" spans="1:10">
      <c r="A30" s="122"/>
      <c r="B30" s="122"/>
      <c r="C30" s="122"/>
      <c r="D30" s="122"/>
      <c r="E30" s="129"/>
      <c r="F30" s="122"/>
      <c r="G30" s="122"/>
      <c r="H30" s="122"/>
      <c r="I30" s="122"/>
      <c r="J30" s="122"/>
    </row>
    <row r="31" spans="1:10">
      <c r="A31" s="122"/>
      <c r="B31" s="122"/>
      <c r="C31" s="122"/>
      <c r="D31" s="122"/>
      <c r="E31" s="129"/>
      <c r="F31" s="122"/>
      <c r="G31" s="122"/>
      <c r="H31" s="122"/>
      <c r="I31" s="122"/>
      <c r="J31" s="122"/>
    </row>
    <row r="32" spans="1:10">
      <c r="A32" s="122"/>
      <c r="B32" s="122"/>
      <c r="C32" s="122"/>
      <c r="D32" s="122"/>
      <c r="E32" s="129"/>
      <c r="F32" s="122"/>
      <c r="G32" s="122"/>
      <c r="H32" s="122"/>
      <c r="I32" s="122"/>
      <c r="J32" s="122"/>
    </row>
    <row r="33" spans="1:10">
      <c r="A33" s="122"/>
      <c r="B33" s="122"/>
      <c r="C33" s="122"/>
      <c r="D33" s="122"/>
      <c r="E33" s="129"/>
      <c r="F33" s="122"/>
      <c r="G33" s="122"/>
      <c r="H33" s="122"/>
      <c r="I33" s="122"/>
      <c r="J33" s="122"/>
    </row>
    <row r="34" spans="1:10">
      <c r="A34" s="120"/>
      <c r="B34" s="120" t="s">
        <v>44</v>
      </c>
      <c r="C34" s="120" t="s">
        <v>79</v>
      </c>
      <c r="D34" s="120" t="s">
        <v>46</v>
      </c>
      <c r="E34" s="120" t="s">
        <v>47</v>
      </c>
      <c r="F34" s="120" t="s">
        <v>19</v>
      </c>
      <c r="G34" s="120" t="s">
        <v>48</v>
      </c>
      <c r="H34" s="120" t="s">
        <v>49</v>
      </c>
      <c r="I34" s="121"/>
      <c r="J34" s="122"/>
    </row>
    <row r="35" spans="1:10">
      <c r="A35" s="120" t="s">
        <v>50</v>
      </c>
      <c r="B35" s="120" t="s">
        <v>99</v>
      </c>
      <c r="C35" s="120" t="s">
        <v>163</v>
      </c>
      <c r="D35" s="120"/>
      <c r="E35" s="120" t="s">
        <v>56</v>
      </c>
      <c r="F35" s="120"/>
      <c r="G35" s="120"/>
      <c r="H35" s="120" t="s">
        <v>50</v>
      </c>
      <c r="I35" s="121"/>
      <c r="J35" s="122"/>
    </row>
    <row r="36" spans="1:10">
      <c r="A36" s="120" t="s">
        <v>53</v>
      </c>
      <c r="B36" s="120" t="s">
        <v>100</v>
      </c>
      <c r="C36" s="120" t="s">
        <v>101</v>
      </c>
      <c r="D36" s="120"/>
      <c r="E36" s="120" t="s">
        <v>53</v>
      </c>
      <c r="F36" s="120"/>
      <c r="G36" s="120"/>
      <c r="H36" s="120" t="s">
        <v>53</v>
      </c>
      <c r="I36" s="121"/>
      <c r="J36" s="122"/>
    </row>
    <row r="37" spans="1:10">
      <c r="A37" s="120" t="s">
        <v>56</v>
      </c>
      <c r="B37" s="120" t="s">
        <v>102</v>
      </c>
      <c r="C37" s="120" t="s">
        <v>76</v>
      </c>
      <c r="D37" s="120"/>
      <c r="E37" s="120" t="s">
        <v>50</v>
      </c>
      <c r="F37" s="120"/>
      <c r="G37" s="120"/>
      <c r="H37" s="120" t="s">
        <v>56</v>
      </c>
      <c r="I37" s="121"/>
      <c r="J37" s="122"/>
    </row>
    <row r="38" spans="1:10">
      <c r="A38" s="120" t="s">
        <v>59</v>
      </c>
      <c r="B38" s="120" t="s">
        <v>103</v>
      </c>
      <c r="C38" s="120" t="s">
        <v>84</v>
      </c>
      <c r="D38" s="120"/>
      <c r="E38" s="120" t="s">
        <v>183</v>
      </c>
      <c r="F38" s="120"/>
      <c r="G38" s="120"/>
      <c r="H38" s="120" t="s">
        <v>59</v>
      </c>
      <c r="I38" s="121"/>
      <c r="J38" s="122"/>
    </row>
    <row r="39" spans="1:10">
      <c r="A39" s="123"/>
      <c r="B39" s="123"/>
      <c r="C39" s="124"/>
      <c r="D39" s="124"/>
      <c r="E39" s="124"/>
      <c r="F39" s="124"/>
      <c r="G39" s="124"/>
      <c r="H39" s="124"/>
      <c r="I39" s="125"/>
      <c r="J39" s="125"/>
    </row>
    <row r="40" spans="1:10">
      <c r="A40" s="122"/>
      <c r="B40" s="126"/>
      <c r="C40" s="120"/>
      <c r="D40" s="120" t="s">
        <v>61</v>
      </c>
      <c r="E40" s="120" t="s">
        <v>62</v>
      </c>
      <c r="F40" s="120" t="s">
        <v>63</v>
      </c>
      <c r="G40" s="120" t="s">
        <v>64</v>
      </c>
      <c r="H40" s="120" t="s">
        <v>65</v>
      </c>
      <c r="I40" s="120" t="s">
        <v>66</v>
      </c>
      <c r="J40" s="120" t="s">
        <v>31</v>
      </c>
    </row>
    <row r="41" spans="1:10">
      <c r="A41" s="122"/>
      <c r="B41" s="126"/>
      <c r="C41" s="120" t="s">
        <v>67</v>
      </c>
      <c r="D41" s="120"/>
      <c r="E41" s="120"/>
      <c r="F41" s="120"/>
      <c r="G41" s="120"/>
      <c r="H41" s="120"/>
      <c r="I41" s="120" t="s">
        <v>152</v>
      </c>
      <c r="J41" s="120" t="s">
        <v>59</v>
      </c>
    </row>
    <row r="42" spans="1:10">
      <c r="A42" s="122"/>
      <c r="B42" s="126"/>
      <c r="C42" s="120" t="s">
        <v>68</v>
      </c>
      <c r="D42" s="120"/>
      <c r="E42" s="120"/>
      <c r="F42" s="120"/>
      <c r="G42" s="120"/>
      <c r="H42" s="120"/>
      <c r="I42" s="120" t="s">
        <v>153</v>
      </c>
      <c r="J42" s="120" t="s">
        <v>56</v>
      </c>
    </row>
    <row r="43" spans="1:10">
      <c r="A43" s="122"/>
      <c r="B43" s="126"/>
      <c r="C43" s="120" t="s">
        <v>69</v>
      </c>
      <c r="D43" s="120"/>
      <c r="E43" s="120"/>
      <c r="F43" s="120"/>
      <c r="G43" s="120"/>
      <c r="H43" s="120"/>
      <c r="I43" s="120" t="s">
        <v>153</v>
      </c>
      <c r="J43" s="120" t="s">
        <v>53</v>
      </c>
    </row>
    <row r="44" spans="1:10">
      <c r="A44" s="122"/>
      <c r="B44" s="126"/>
      <c r="C44" s="120" t="s">
        <v>70</v>
      </c>
      <c r="D44" s="120"/>
      <c r="E44" s="120"/>
      <c r="F44" s="120"/>
      <c r="G44" s="120"/>
      <c r="H44" s="120"/>
      <c r="I44" s="120" t="s">
        <v>153</v>
      </c>
      <c r="J44" s="120" t="s">
        <v>59</v>
      </c>
    </row>
    <row r="45" spans="1:10">
      <c r="A45" s="122"/>
      <c r="B45" s="126"/>
      <c r="C45" s="120" t="s">
        <v>71</v>
      </c>
      <c r="D45" s="120"/>
      <c r="E45" s="120"/>
      <c r="F45" s="120"/>
      <c r="G45" s="120"/>
      <c r="H45" s="120"/>
      <c r="I45" s="120" t="s">
        <v>152</v>
      </c>
      <c r="J45" s="120" t="s">
        <v>56</v>
      </c>
    </row>
    <row r="46" spans="1:10">
      <c r="A46" s="122"/>
      <c r="B46" s="126"/>
      <c r="C46" s="120" t="s">
        <v>72</v>
      </c>
      <c r="D46" s="120"/>
      <c r="E46" s="120"/>
      <c r="F46" s="120"/>
      <c r="G46" s="120"/>
      <c r="H46" s="120"/>
      <c r="I46" s="120" t="s">
        <v>153</v>
      </c>
      <c r="J46" s="120" t="s">
        <v>50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8CA2-95AA-42BC-B291-45BF05A13C2B}">
  <dimension ref="B1:N161"/>
  <sheetViews>
    <sheetView topLeftCell="B1" workbookViewId="0">
      <selection activeCell="P2" sqref="P2"/>
    </sheetView>
  </sheetViews>
  <sheetFormatPr defaultRowHeight="14.4"/>
  <cols>
    <col min="1" max="1" width="0" hidden="1" customWidth="1"/>
    <col min="2" max="2" width="7.33203125" customWidth="1"/>
    <col min="3" max="3" width="18.44140625" customWidth="1"/>
    <col min="4" max="4" width="20.6640625" customWidth="1"/>
    <col min="5" max="5" width="4.44140625" customWidth="1"/>
    <col min="6" max="10" width="5.6640625" customWidth="1"/>
    <col min="11" max="11" width="4.33203125" customWidth="1"/>
    <col min="12" max="12" width="4.109375" customWidth="1"/>
    <col min="13" max="14" width="5.6640625" customWidth="1"/>
    <col min="257" max="257" width="0" hidden="1" customWidth="1"/>
    <col min="258" max="258" width="7.33203125" customWidth="1"/>
    <col min="259" max="259" width="18.44140625" customWidth="1"/>
    <col min="260" max="260" width="20.6640625" customWidth="1"/>
    <col min="261" max="261" width="2.33203125" customWidth="1"/>
    <col min="262" max="266" width="5.6640625" customWidth="1"/>
    <col min="267" max="267" width="4.33203125" customWidth="1"/>
    <col min="268" max="268" width="4.109375" customWidth="1"/>
    <col min="269" max="270" width="5.6640625" customWidth="1"/>
    <col min="513" max="513" width="0" hidden="1" customWidth="1"/>
    <col min="514" max="514" width="7.33203125" customWidth="1"/>
    <col min="515" max="515" width="18.44140625" customWidth="1"/>
    <col min="516" max="516" width="20.6640625" customWidth="1"/>
    <col min="517" max="517" width="2.33203125" customWidth="1"/>
    <col min="518" max="522" width="5.6640625" customWidth="1"/>
    <col min="523" max="523" width="4.33203125" customWidth="1"/>
    <col min="524" max="524" width="4.109375" customWidth="1"/>
    <col min="525" max="526" width="5.6640625" customWidth="1"/>
    <col min="769" max="769" width="0" hidden="1" customWidth="1"/>
    <col min="770" max="770" width="7.33203125" customWidth="1"/>
    <col min="771" max="771" width="18.44140625" customWidth="1"/>
    <col min="772" max="772" width="20.6640625" customWidth="1"/>
    <col min="773" max="773" width="2.33203125" customWidth="1"/>
    <col min="774" max="778" width="5.6640625" customWidth="1"/>
    <col min="779" max="779" width="4.33203125" customWidth="1"/>
    <col min="780" max="780" width="4.109375" customWidth="1"/>
    <col min="781" max="782" width="5.6640625" customWidth="1"/>
    <col min="1025" max="1025" width="0" hidden="1" customWidth="1"/>
    <col min="1026" max="1026" width="7.33203125" customWidth="1"/>
    <col min="1027" max="1027" width="18.44140625" customWidth="1"/>
    <col min="1028" max="1028" width="20.6640625" customWidth="1"/>
    <col min="1029" max="1029" width="2.33203125" customWidth="1"/>
    <col min="1030" max="1034" width="5.6640625" customWidth="1"/>
    <col min="1035" max="1035" width="4.33203125" customWidth="1"/>
    <col min="1036" max="1036" width="4.109375" customWidth="1"/>
    <col min="1037" max="1038" width="5.6640625" customWidth="1"/>
    <col min="1281" max="1281" width="0" hidden="1" customWidth="1"/>
    <col min="1282" max="1282" width="7.33203125" customWidth="1"/>
    <col min="1283" max="1283" width="18.44140625" customWidth="1"/>
    <col min="1284" max="1284" width="20.6640625" customWidth="1"/>
    <col min="1285" max="1285" width="2.33203125" customWidth="1"/>
    <col min="1286" max="1290" width="5.6640625" customWidth="1"/>
    <col min="1291" max="1291" width="4.33203125" customWidth="1"/>
    <col min="1292" max="1292" width="4.109375" customWidth="1"/>
    <col min="1293" max="1294" width="5.6640625" customWidth="1"/>
    <col min="1537" max="1537" width="0" hidden="1" customWidth="1"/>
    <col min="1538" max="1538" width="7.33203125" customWidth="1"/>
    <col min="1539" max="1539" width="18.44140625" customWidth="1"/>
    <col min="1540" max="1540" width="20.6640625" customWidth="1"/>
    <col min="1541" max="1541" width="2.33203125" customWidth="1"/>
    <col min="1542" max="1546" width="5.6640625" customWidth="1"/>
    <col min="1547" max="1547" width="4.33203125" customWidth="1"/>
    <col min="1548" max="1548" width="4.109375" customWidth="1"/>
    <col min="1549" max="1550" width="5.6640625" customWidth="1"/>
    <col min="1793" max="1793" width="0" hidden="1" customWidth="1"/>
    <col min="1794" max="1794" width="7.33203125" customWidth="1"/>
    <col min="1795" max="1795" width="18.44140625" customWidth="1"/>
    <col min="1796" max="1796" width="20.6640625" customWidth="1"/>
    <col min="1797" max="1797" width="2.33203125" customWidth="1"/>
    <col min="1798" max="1802" width="5.6640625" customWidth="1"/>
    <col min="1803" max="1803" width="4.33203125" customWidth="1"/>
    <col min="1804" max="1804" width="4.109375" customWidth="1"/>
    <col min="1805" max="1806" width="5.6640625" customWidth="1"/>
    <col min="2049" max="2049" width="0" hidden="1" customWidth="1"/>
    <col min="2050" max="2050" width="7.33203125" customWidth="1"/>
    <col min="2051" max="2051" width="18.44140625" customWidth="1"/>
    <col min="2052" max="2052" width="20.6640625" customWidth="1"/>
    <col min="2053" max="2053" width="2.33203125" customWidth="1"/>
    <col min="2054" max="2058" width="5.6640625" customWidth="1"/>
    <col min="2059" max="2059" width="4.33203125" customWidth="1"/>
    <col min="2060" max="2060" width="4.109375" customWidth="1"/>
    <col min="2061" max="2062" width="5.6640625" customWidth="1"/>
    <col min="2305" max="2305" width="0" hidden="1" customWidth="1"/>
    <col min="2306" max="2306" width="7.33203125" customWidth="1"/>
    <col min="2307" max="2307" width="18.44140625" customWidth="1"/>
    <col min="2308" max="2308" width="20.6640625" customWidth="1"/>
    <col min="2309" max="2309" width="2.33203125" customWidth="1"/>
    <col min="2310" max="2314" width="5.6640625" customWidth="1"/>
    <col min="2315" max="2315" width="4.33203125" customWidth="1"/>
    <col min="2316" max="2316" width="4.109375" customWidth="1"/>
    <col min="2317" max="2318" width="5.6640625" customWidth="1"/>
    <col min="2561" max="2561" width="0" hidden="1" customWidth="1"/>
    <col min="2562" max="2562" width="7.33203125" customWidth="1"/>
    <col min="2563" max="2563" width="18.44140625" customWidth="1"/>
    <col min="2564" max="2564" width="20.6640625" customWidth="1"/>
    <col min="2565" max="2565" width="2.33203125" customWidth="1"/>
    <col min="2566" max="2570" width="5.6640625" customWidth="1"/>
    <col min="2571" max="2571" width="4.33203125" customWidth="1"/>
    <col min="2572" max="2572" width="4.109375" customWidth="1"/>
    <col min="2573" max="2574" width="5.6640625" customWidth="1"/>
    <col min="2817" max="2817" width="0" hidden="1" customWidth="1"/>
    <col min="2818" max="2818" width="7.33203125" customWidth="1"/>
    <col min="2819" max="2819" width="18.44140625" customWidth="1"/>
    <col min="2820" max="2820" width="20.6640625" customWidth="1"/>
    <col min="2821" max="2821" width="2.33203125" customWidth="1"/>
    <col min="2822" max="2826" width="5.6640625" customWidth="1"/>
    <col min="2827" max="2827" width="4.33203125" customWidth="1"/>
    <col min="2828" max="2828" width="4.109375" customWidth="1"/>
    <col min="2829" max="2830" width="5.6640625" customWidth="1"/>
    <col min="3073" max="3073" width="0" hidden="1" customWidth="1"/>
    <col min="3074" max="3074" width="7.33203125" customWidth="1"/>
    <col min="3075" max="3075" width="18.44140625" customWidth="1"/>
    <col min="3076" max="3076" width="20.6640625" customWidth="1"/>
    <col min="3077" max="3077" width="2.33203125" customWidth="1"/>
    <col min="3078" max="3082" width="5.6640625" customWidth="1"/>
    <col min="3083" max="3083" width="4.33203125" customWidth="1"/>
    <col min="3084" max="3084" width="4.109375" customWidth="1"/>
    <col min="3085" max="3086" width="5.6640625" customWidth="1"/>
    <col min="3329" max="3329" width="0" hidden="1" customWidth="1"/>
    <col min="3330" max="3330" width="7.33203125" customWidth="1"/>
    <col min="3331" max="3331" width="18.44140625" customWidth="1"/>
    <col min="3332" max="3332" width="20.6640625" customWidth="1"/>
    <col min="3333" max="3333" width="2.33203125" customWidth="1"/>
    <col min="3334" max="3338" width="5.6640625" customWidth="1"/>
    <col min="3339" max="3339" width="4.33203125" customWidth="1"/>
    <col min="3340" max="3340" width="4.109375" customWidth="1"/>
    <col min="3341" max="3342" width="5.6640625" customWidth="1"/>
    <col min="3585" max="3585" width="0" hidden="1" customWidth="1"/>
    <col min="3586" max="3586" width="7.33203125" customWidth="1"/>
    <col min="3587" max="3587" width="18.44140625" customWidth="1"/>
    <col min="3588" max="3588" width="20.6640625" customWidth="1"/>
    <col min="3589" max="3589" width="2.33203125" customWidth="1"/>
    <col min="3590" max="3594" width="5.6640625" customWidth="1"/>
    <col min="3595" max="3595" width="4.33203125" customWidth="1"/>
    <col min="3596" max="3596" width="4.109375" customWidth="1"/>
    <col min="3597" max="3598" width="5.6640625" customWidth="1"/>
    <col min="3841" max="3841" width="0" hidden="1" customWidth="1"/>
    <col min="3842" max="3842" width="7.33203125" customWidth="1"/>
    <col min="3843" max="3843" width="18.44140625" customWidth="1"/>
    <col min="3844" max="3844" width="20.6640625" customWidth="1"/>
    <col min="3845" max="3845" width="2.33203125" customWidth="1"/>
    <col min="3846" max="3850" width="5.6640625" customWidth="1"/>
    <col min="3851" max="3851" width="4.33203125" customWidth="1"/>
    <col min="3852" max="3852" width="4.109375" customWidth="1"/>
    <col min="3853" max="3854" width="5.6640625" customWidth="1"/>
    <col min="4097" max="4097" width="0" hidden="1" customWidth="1"/>
    <col min="4098" max="4098" width="7.33203125" customWidth="1"/>
    <col min="4099" max="4099" width="18.44140625" customWidth="1"/>
    <col min="4100" max="4100" width="20.6640625" customWidth="1"/>
    <col min="4101" max="4101" width="2.33203125" customWidth="1"/>
    <col min="4102" max="4106" width="5.6640625" customWidth="1"/>
    <col min="4107" max="4107" width="4.33203125" customWidth="1"/>
    <col min="4108" max="4108" width="4.109375" customWidth="1"/>
    <col min="4109" max="4110" width="5.6640625" customWidth="1"/>
    <col min="4353" max="4353" width="0" hidden="1" customWidth="1"/>
    <col min="4354" max="4354" width="7.33203125" customWidth="1"/>
    <col min="4355" max="4355" width="18.44140625" customWidth="1"/>
    <col min="4356" max="4356" width="20.6640625" customWidth="1"/>
    <col min="4357" max="4357" width="2.33203125" customWidth="1"/>
    <col min="4358" max="4362" width="5.6640625" customWidth="1"/>
    <col min="4363" max="4363" width="4.33203125" customWidth="1"/>
    <col min="4364" max="4364" width="4.109375" customWidth="1"/>
    <col min="4365" max="4366" width="5.6640625" customWidth="1"/>
    <col min="4609" max="4609" width="0" hidden="1" customWidth="1"/>
    <col min="4610" max="4610" width="7.33203125" customWidth="1"/>
    <col min="4611" max="4611" width="18.44140625" customWidth="1"/>
    <col min="4612" max="4612" width="20.6640625" customWidth="1"/>
    <col min="4613" max="4613" width="2.33203125" customWidth="1"/>
    <col min="4614" max="4618" width="5.6640625" customWidth="1"/>
    <col min="4619" max="4619" width="4.33203125" customWidth="1"/>
    <col min="4620" max="4620" width="4.109375" customWidth="1"/>
    <col min="4621" max="4622" width="5.6640625" customWidth="1"/>
    <col min="4865" max="4865" width="0" hidden="1" customWidth="1"/>
    <col min="4866" max="4866" width="7.33203125" customWidth="1"/>
    <col min="4867" max="4867" width="18.44140625" customWidth="1"/>
    <col min="4868" max="4868" width="20.6640625" customWidth="1"/>
    <col min="4869" max="4869" width="2.33203125" customWidth="1"/>
    <col min="4870" max="4874" width="5.6640625" customWidth="1"/>
    <col min="4875" max="4875" width="4.33203125" customWidth="1"/>
    <col min="4876" max="4876" width="4.109375" customWidth="1"/>
    <col min="4877" max="4878" width="5.6640625" customWidth="1"/>
    <col min="5121" max="5121" width="0" hidden="1" customWidth="1"/>
    <col min="5122" max="5122" width="7.33203125" customWidth="1"/>
    <col min="5123" max="5123" width="18.44140625" customWidth="1"/>
    <col min="5124" max="5124" width="20.6640625" customWidth="1"/>
    <col min="5125" max="5125" width="2.33203125" customWidth="1"/>
    <col min="5126" max="5130" width="5.6640625" customWidth="1"/>
    <col min="5131" max="5131" width="4.33203125" customWidth="1"/>
    <col min="5132" max="5132" width="4.109375" customWidth="1"/>
    <col min="5133" max="5134" width="5.6640625" customWidth="1"/>
    <col min="5377" max="5377" width="0" hidden="1" customWidth="1"/>
    <col min="5378" max="5378" width="7.33203125" customWidth="1"/>
    <col min="5379" max="5379" width="18.44140625" customWidth="1"/>
    <col min="5380" max="5380" width="20.6640625" customWidth="1"/>
    <col min="5381" max="5381" width="2.33203125" customWidth="1"/>
    <col min="5382" max="5386" width="5.6640625" customWidth="1"/>
    <col min="5387" max="5387" width="4.33203125" customWidth="1"/>
    <col min="5388" max="5388" width="4.109375" customWidth="1"/>
    <col min="5389" max="5390" width="5.6640625" customWidth="1"/>
    <col min="5633" max="5633" width="0" hidden="1" customWidth="1"/>
    <col min="5634" max="5634" width="7.33203125" customWidth="1"/>
    <col min="5635" max="5635" width="18.44140625" customWidth="1"/>
    <col min="5636" max="5636" width="20.6640625" customWidth="1"/>
    <col min="5637" max="5637" width="2.33203125" customWidth="1"/>
    <col min="5638" max="5642" width="5.6640625" customWidth="1"/>
    <col min="5643" max="5643" width="4.33203125" customWidth="1"/>
    <col min="5644" max="5644" width="4.109375" customWidth="1"/>
    <col min="5645" max="5646" width="5.6640625" customWidth="1"/>
    <col min="5889" max="5889" width="0" hidden="1" customWidth="1"/>
    <col min="5890" max="5890" width="7.33203125" customWidth="1"/>
    <col min="5891" max="5891" width="18.44140625" customWidth="1"/>
    <col min="5892" max="5892" width="20.6640625" customWidth="1"/>
    <col min="5893" max="5893" width="2.33203125" customWidth="1"/>
    <col min="5894" max="5898" width="5.6640625" customWidth="1"/>
    <col min="5899" max="5899" width="4.33203125" customWidth="1"/>
    <col min="5900" max="5900" width="4.109375" customWidth="1"/>
    <col min="5901" max="5902" width="5.6640625" customWidth="1"/>
    <col min="6145" max="6145" width="0" hidden="1" customWidth="1"/>
    <col min="6146" max="6146" width="7.33203125" customWidth="1"/>
    <col min="6147" max="6147" width="18.44140625" customWidth="1"/>
    <col min="6148" max="6148" width="20.6640625" customWidth="1"/>
    <col min="6149" max="6149" width="2.33203125" customWidth="1"/>
    <col min="6150" max="6154" width="5.6640625" customWidth="1"/>
    <col min="6155" max="6155" width="4.33203125" customWidth="1"/>
    <col min="6156" max="6156" width="4.109375" customWidth="1"/>
    <col min="6157" max="6158" width="5.6640625" customWidth="1"/>
    <col min="6401" max="6401" width="0" hidden="1" customWidth="1"/>
    <col min="6402" max="6402" width="7.33203125" customWidth="1"/>
    <col min="6403" max="6403" width="18.44140625" customWidth="1"/>
    <col min="6404" max="6404" width="20.6640625" customWidth="1"/>
    <col min="6405" max="6405" width="2.33203125" customWidth="1"/>
    <col min="6406" max="6410" width="5.6640625" customWidth="1"/>
    <col min="6411" max="6411" width="4.33203125" customWidth="1"/>
    <col min="6412" max="6412" width="4.109375" customWidth="1"/>
    <col min="6413" max="6414" width="5.6640625" customWidth="1"/>
    <col min="6657" max="6657" width="0" hidden="1" customWidth="1"/>
    <col min="6658" max="6658" width="7.33203125" customWidth="1"/>
    <col min="6659" max="6659" width="18.44140625" customWidth="1"/>
    <col min="6660" max="6660" width="20.6640625" customWidth="1"/>
    <col min="6661" max="6661" width="2.33203125" customWidth="1"/>
    <col min="6662" max="6666" width="5.6640625" customWidth="1"/>
    <col min="6667" max="6667" width="4.33203125" customWidth="1"/>
    <col min="6668" max="6668" width="4.109375" customWidth="1"/>
    <col min="6669" max="6670" width="5.6640625" customWidth="1"/>
    <col min="6913" max="6913" width="0" hidden="1" customWidth="1"/>
    <col min="6914" max="6914" width="7.33203125" customWidth="1"/>
    <col min="6915" max="6915" width="18.44140625" customWidth="1"/>
    <col min="6916" max="6916" width="20.6640625" customWidth="1"/>
    <col min="6917" max="6917" width="2.33203125" customWidth="1"/>
    <col min="6918" max="6922" width="5.6640625" customWidth="1"/>
    <col min="6923" max="6923" width="4.33203125" customWidth="1"/>
    <col min="6924" max="6924" width="4.109375" customWidth="1"/>
    <col min="6925" max="6926" width="5.6640625" customWidth="1"/>
    <col min="7169" max="7169" width="0" hidden="1" customWidth="1"/>
    <col min="7170" max="7170" width="7.33203125" customWidth="1"/>
    <col min="7171" max="7171" width="18.44140625" customWidth="1"/>
    <col min="7172" max="7172" width="20.6640625" customWidth="1"/>
    <col min="7173" max="7173" width="2.33203125" customWidth="1"/>
    <col min="7174" max="7178" width="5.6640625" customWidth="1"/>
    <col min="7179" max="7179" width="4.33203125" customWidth="1"/>
    <col min="7180" max="7180" width="4.109375" customWidth="1"/>
    <col min="7181" max="7182" width="5.6640625" customWidth="1"/>
    <col min="7425" max="7425" width="0" hidden="1" customWidth="1"/>
    <col min="7426" max="7426" width="7.33203125" customWidth="1"/>
    <col min="7427" max="7427" width="18.44140625" customWidth="1"/>
    <col min="7428" max="7428" width="20.6640625" customWidth="1"/>
    <col min="7429" max="7429" width="2.33203125" customWidth="1"/>
    <col min="7430" max="7434" width="5.6640625" customWidth="1"/>
    <col min="7435" max="7435" width="4.33203125" customWidth="1"/>
    <col min="7436" max="7436" width="4.109375" customWidth="1"/>
    <col min="7437" max="7438" width="5.6640625" customWidth="1"/>
    <col min="7681" max="7681" width="0" hidden="1" customWidth="1"/>
    <col min="7682" max="7682" width="7.33203125" customWidth="1"/>
    <col min="7683" max="7683" width="18.44140625" customWidth="1"/>
    <col min="7684" max="7684" width="20.6640625" customWidth="1"/>
    <col min="7685" max="7685" width="2.33203125" customWidth="1"/>
    <col min="7686" max="7690" width="5.6640625" customWidth="1"/>
    <col min="7691" max="7691" width="4.33203125" customWidth="1"/>
    <col min="7692" max="7692" width="4.109375" customWidth="1"/>
    <col min="7693" max="7694" width="5.6640625" customWidth="1"/>
    <col min="7937" max="7937" width="0" hidden="1" customWidth="1"/>
    <col min="7938" max="7938" width="7.33203125" customWidth="1"/>
    <col min="7939" max="7939" width="18.44140625" customWidth="1"/>
    <col min="7940" max="7940" width="20.6640625" customWidth="1"/>
    <col min="7941" max="7941" width="2.33203125" customWidth="1"/>
    <col min="7942" max="7946" width="5.6640625" customWidth="1"/>
    <col min="7947" max="7947" width="4.33203125" customWidth="1"/>
    <col min="7948" max="7948" width="4.109375" customWidth="1"/>
    <col min="7949" max="7950" width="5.6640625" customWidth="1"/>
    <col min="8193" max="8193" width="0" hidden="1" customWidth="1"/>
    <col min="8194" max="8194" width="7.33203125" customWidth="1"/>
    <col min="8195" max="8195" width="18.44140625" customWidth="1"/>
    <col min="8196" max="8196" width="20.6640625" customWidth="1"/>
    <col min="8197" max="8197" width="2.33203125" customWidth="1"/>
    <col min="8198" max="8202" width="5.6640625" customWidth="1"/>
    <col min="8203" max="8203" width="4.33203125" customWidth="1"/>
    <col min="8204" max="8204" width="4.109375" customWidth="1"/>
    <col min="8205" max="8206" width="5.6640625" customWidth="1"/>
    <col min="8449" max="8449" width="0" hidden="1" customWidth="1"/>
    <col min="8450" max="8450" width="7.33203125" customWidth="1"/>
    <col min="8451" max="8451" width="18.44140625" customWidth="1"/>
    <col min="8452" max="8452" width="20.6640625" customWidth="1"/>
    <col min="8453" max="8453" width="2.33203125" customWidth="1"/>
    <col min="8454" max="8458" width="5.6640625" customWidth="1"/>
    <col min="8459" max="8459" width="4.33203125" customWidth="1"/>
    <col min="8460" max="8460" width="4.109375" customWidth="1"/>
    <col min="8461" max="8462" width="5.6640625" customWidth="1"/>
    <col min="8705" max="8705" width="0" hidden="1" customWidth="1"/>
    <col min="8706" max="8706" width="7.33203125" customWidth="1"/>
    <col min="8707" max="8707" width="18.44140625" customWidth="1"/>
    <col min="8708" max="8708" width="20.6640625" customWidth="1"/>
    <col min="8709" max="8709" width="2.33203125" customWidth="1"/>
    <col min="8710" max="8714" width="5.6640625" customWidth="1"/>
    <col min="8715" max="8715" width="4.33203125" customWidth="1"/>
    <col min="8716" max="8716" width="4.109375" customWidth="1"/>
    <col min="8717" max="8718" width="5.6640625" customWidth="1"/>
    <col min="8961" max="8961" width="0" hidden="1" customWidth="1"/>
    <col min="8962" max="8962" width="7.33203125" customWidth="1"/>
    <col min="8963" max="8963" width="18.44140625" customWidth="1"/>
    <col min="8964" max="8964" width="20.6640625" customWidth="1"/>
    <col min="8965" max="8965" width="2.33203125" customWidth="1"/>
    <col min="8966" max="8970" width="5.6640625" customWidth="1"/>
    <col min="8971" max="8971" width="4.33203125" customWidth="1"/>
    <col min="8972" max="8972" width="4.109375" customWidth="1"/>
    <col min="8973" max="8974" width="5.6640625" customWidth="1"/>
    <col min="9217" max="9217" width="0" hidden="1" customWidth="1"/>
    <col min="9218" max="9218" width="7.33203125" customWidth="1"/>
    <col min="9219" max="9219" width="18.44140625" customWidth="1"/>
    <col min="9220" max="9220" width="20.6640625" customWidth="1"/>
    <col min="9221" max="9221" width="2.33203125" customWidth="1"/>
    <col min="9222" max="9226" width="5.6640625" customWidth="1"/>
    <col min="9227" max="9227" width="4.33203125" customWidth="1"/>
    <col min="9228" max="9228" width="4.109375" customWidth="1"/>
    <col min="9229" max="9230" width="5.6640625" customWidth="1"/>
    <col min="9473" max="9473" width="0" hidden="1" customWidth="1"/>
    <col min="9474" max="9474" width="7.33203125" customWidth="1"/>
    <col min="9475" max="9475" width="18.44140625" customWidth="1"/>
    <col min="9476" max="9476" width="20.6640625" customWidth="1"/>
    <col min="9477" max="9477" width="2.33203125" customWidth="1"/>
    <col min="9478" max="9482" width="5.6640625" customWidth="1"/>
    <col min="9483" max="9483" width="4.33203125" customWidth="1"/>
    <col min="9484" max="9484" width="4.109375" customWidth="1"/>
    <col min="9485" max="9486" width="5.6640625" customWidth="1"/>
    <col min="9729" max="9729" width="0" hidden="1" customWidth="1"/>
    <col min="9730" max="9730" width="7.33203125" customWidth="1"/>
    <col min="9731" max="9731" width="18.44140625" customWidth="1"/>
    <col min="9732" max="9732" width="20.6640625" customWidth="1"/>
    <col min="9733" max="9733" width="2.33203125" customWidth="1"/>
    <col min="9734" max="9738" width="5.6640625" customWidth="1"/>
    <col min="9739" max="9739" width="4.33203125" customWidth="1"/>
    <col min="9740" max="9740" width="4.109375" customWidth="1"/>
    <col min="9741" max="9742" width="5.6640625" customWidth="1"/>
    <col min="9985" max="9985" width="0" hidden="1" customWidth="1"/>
    <col min="9986" max="9986" width="7.33203125" customWidth="1"/>
    <col min="9987" max="9987" width="18.44140625" customWidth="1"/>
    <col min="9988" max="9988" width="20.6640625" customWidth="1"/>
    <col min="9989" max="9989" width="2.33203125" customWidth="1"/>
    <col min="9990" max="9994" width="5.6640625" customWidth="1"/>
    <col min="9995" max="9995" width="4.33203125" customWidth="1"/>
    <col min="9996" max="9996" width="4.109375" customWidth="1"/>
    <col min="9997" max="9998" width="5.6640625" customWidth="1"/>
    <col min="10241" max="10241" width="0" hidden="1" customWidth="1"/>
    <col min="10242" max="10242" width="7.33203125" customWidth="1"/>
    <col min="10243" max="10243" width="18.44140625" customWidth="1"/>
    <col min="10244" max="10244" width="20.6640625" customWidth="1"/>
    <col min="10245" max="10245" width="2.33203125" customWidth="1"/>
    <col min="10246" max="10250" width="5.6640625" customWidth="1"/>
    <col min="10251" max="10251" width="4.33203125" customWidth="1"/>
    <col min="10252" max="10252" width="4.109375" customWidth="1"/>
    <col min="10253" max="10254" width="5.6640625" customWidth="1"/>
    <col min="10497" max="10497" width="0" hidden="1" customWidth="1"/>
    <col min="10498" max="10498" width="7.33203125" customWidth="1"/>
    <col min="10499" max="10499" width="18.44140625" customWidth="1"/>
    <col min="10500" max="10500" width="20.6640625" customWidth="1"/>
    <col min="10501" max="10501" width="2.33203125" customWidth="1"/>
    <col min="10502" max="10506" width="5.6640625" customWidth="1"/>
    <col min="10507" max="10507" width="4.33203125" customWidth="1"/>
    <col min="10508" max="10508" width="4.109375" customWidth="1"/>
    <col min="10509" max="10510" width="5.6640625" customWidth="1"/>
    <col min="10753" max="10753" width="0" hidden="1" customWidth="1"/>
    <col min="10754" max="10754" width="7.33203125" customWidth="1"/>
    <col min="10755" max="10755" width="18.44140625" customWidth="1"/>
    <col min="10756" max="10756" width="20.6640625" customWidth="1"/>
    <col min="10757" max="10757" width="2.33203125" customWidth="1"/>
    <col min="10758" max="10762" width="5.6640625" customWidth="1"/>
    <col min="10763" max="10763" width="4.33203125" customWidth="1"/>
    <col min="10764" max="10764" width="4.109375" customWidth="1"/>
    <col min="10765" max="10766" width="5.6640625" customWidth="1"/>
    <col min="11009" max="11009" width="0" hidden="1" customWidth="1"/>
    <col min="11010" max="11010" width="7.33203125" customWidth="1"/>
    <col min="11011" max="11011" width="18.44140625" customWidth="1"/>
    <col min="11012" max="11012" width="20.6640625" customWidth="1"/>
    <col min="11013" max="11013" width="2.33203125" customWidth="1"/>
    <col min="11014" max="11018" width="5.6640625" customWidth="1"/>
    <col min="11019" max="11019" width="4.33203125" customWidth="1"/>
    <col min="11020" max="11020" width="4.109375" customWidth="1"/>
    <col min="11021" max="11022" width="5.6640625" customWidth="1"/>
    <col min="11265" max="11265" width="0" hidden="1" customWidth="1"/>
    <col min="11266" max="11266" width="7.33203125" customWidth="1"/>
    <col min="11267" max="11267" width="18.44140625" customWidth="1"/>
    <col min="11268" max="11268" width="20.6640625" customWidth="1"/>
    <col min="11269" max="11269" width="2.33203125" customWidth="1"/>
    <col min="11270" max="11274" width="5.6640625" customWidth="1"/>
    <col min="11275" max="11275" width="4.33203125" customWidth="1"/>
    <col min="11276" max="11276" width="4.109375" customWidth="1"/>
    <col min="11277" max="11278" width="5.6640625" customWidth="1"/>
    <col min="11521" max="11521" width="0" hidden="1" customWidth="1"/>
    <col min="11522" max="11522" width="7.33203125" customWidth="1"/>
    <col min="11523" max="11523" width="18.44140625" customWidth="1"/>
    <col min="11524" max="11524" width="20.6640625" customWidth="1"/>
    <col min="11525" max="11525" width="2.33203125" customWidth="1"/>
    <col min="11526" max="11530" width="5.6640625" customWidth="1"/>
    <col min="11531" max="11531" width="4.33203125" customWidth="1"/>
    <col min="11532" max="11532" width="4.109375" customWidth="1"/>
    <col min="11533" max="11534" width="5.6640625" customWidth="1"/>
    <col min="11777" max="11777" width="0" hidden="1" customWidth="1"/>
    <col min="11778" max="11778" width="7.33203125" customWidth="1"/>
    <col min="11779" max="11779" width="18.44140625" customWidth="1"/>
    <col min="11780" max="11780" width="20.6640625" customWidth="1"/>
    <col min="11781" max="11781" width="2.33203125" customWidth="1"/>
    <col min="11782" max="11786" width="5.6640625" customWidth="1"/>
    <col min="11787" max="11787" width="4.33203125" customWidth="1"/>
    <col min="11788" max="11788" width="4.109375" customWidth="1"/>
    <col min="11789" max="11790" width="5.6640625" customWidth="1"/>
    <col min="12033" max="12033" width="0" hidden="1" customWidth="1"/>
    <col min="12034" max="12034" width="7.33203125" customWidth="1"/>
    <col min="12035" max="12035" width="18.44140625" customWidth="1"/>
    <col min="12036" max="12036" width="20.6640625" customWidth="1"/>
    <col min="12037" max="12037" width="2.33203125" customWidth="1"/>
    <col min="12038" max="12042" width="5.6640625" customWidth="1"/>
    <col min="12043" max="12043" width="4.33203125" customWidth="1"/>
    <col min="12044" max="12044" width="4.109375" customWidth="1"/>
    <col min="12045" max="12046" width="5.6640625" customWidth="1"/>
    <col min="12289" max="12289" width="0" hidden="1" customWidth="1"/>
    <col min="12290" max="12290" width="7.33203125" customWidth="1"/>
    <col min="12291" max="12291" width="18.44140625" customWidth="1"/>
    <col min="12292" max="12292" width="20.6640625" customWidth="1"/>
    <col min="12293" max="12293" width="2.33203125" customWidth="1"/>
    <col min="12294" max="12298" width="5.6640625" customWidth="1"/>
    <col min="12299" max="12299" width="4.33203125" customWidth="1"/>
    <col min="12300" max="12300" width="4.109375" customWidth="1"/>
    <col min="12301" max="12302" width="5.6640625" customWidth="1"/>
    <col min="12545" max="12545" width="0" hidden="1" customWidth="1"/>
    <col min="12546" max="12546" width="7.33203125" customWidth="1"/>
    <col min="12547" max="12547" width="18.44140625" customWidth="1"/>
    <col min="12548" max="12548" width="20.6640625" customWidth="1"/>
    <col min="12549" max="12549" width="2.33203125" customWidth="1"/>
    <col min="12550" max="12554" width="5.6640625" customWidth="1"/>
    <col min="12555" max="12555" width="4.33203125" customWidth="1"/>
    <col min="12556" max="12556" width="4.109375" customWidth="1"/>
    <col min="12557" max="12558" width="5.6640625" customWidth="1"/>
    <col min="12801" max="12801" width="0" hidden="1" customWidth="1"/>
    <col min="12802" max="12802" width="7.33203125" customWidth="1"/>
    <col min="12803" max="12803" width="18.44140625" customWidth="1"/>
    <col min="12804" max="12804" width="20.6640625" customWidth="1"/>
    <col min="12805" max="12805" width="2.33203125" customWidth="1"/>
    <col min="12806" max="12810" width="5.6640625" customWidth="1"/>
    <col min="12811" max="12811" width="4.33203125" customWidth="1"/>
    <col min="12812" max="12812" width="4.109375" customWidth="1"/>
    <col min="12813" max="12814" width="5.6640625" customWidth="1"/>
    <col min="13057" max="13057" width="0" hidden="1" customWidth="1"/>
    <col min="13058" max="13058" width="7.33203125" customWidth="1"/>
    <col min="13059" max="13059" width="18.44140625" customWidth="1"/>
    <col min="13060" max="13060" width="20.6640625" customWidth="1"/>
    <col min="13061" max="13061" width="2.33203125" customWidth="1"/>
    <col min="13062" max="13066" width="5.6640625" customWidth="1"/>
    <col min="13067" max="13067" width="4.33203125" customWidth="1"/>
    <col min="13068" max="13068" width="4.109375" customWidth="1"/>
    <col min="13069" max="13070" width="5.6640625" customWidth="1"/>
    <col min="13313" max="13313" width="0" hidden="1" customWidth="1"/>
    <col min="13314" max="13314" width="7.33203125" customWidth="1"/>
    <col min="13315" max="13315" width="18.44140625" customWidth="1"/>
    <col min="13316" max="13316" width="20.6640625" customWidth="1"/>
    <col min="13317" max="13317" width="2.33203125" customWidth="1"/>
    <col min="13318" max="13322" width="5.6640625" customWidth="1"/>
    <col min="13323" max="13323" width="4.33203125" customWidth="1"/>
    <col min="13324" max="13324" width="4.109375" customWidth="1"/>
    <col min="13325" max="13326" width="5.6640625" customWidth="1"/>
    <col min="13569" max="13569" width="0" hidden="1" customWidth="1"/>
    <col min="13570" max="13570" width="7.33203125" customWidth="1"/>
    <col min="13571" max="13571" width="18.44140625" customWidth="1"/>
    <col min="13572" max="13572" width="20.6640625" customWidth="1"/>
    <col min="13573" max="13573" width="2.33203125" customWidth="1"/>
    <col min="13574" max="13578" width="5.6640625" customWidth="1"/>
    <col min="13579" max="13579" width="4.33203125" customWidth="1"/>
    <col min="13580" max="13580" width="4.109375" customWidth="1"/>
    <col min="13581" max="13582" width="5.6640625" customWidth="1"/>
    <col min="13825" max="13825" width="0" hidden="1" customWidth="1"/>
    <col min="13826" max="13826" width="7.33203125" customWidth="1"/>
    <col min="13827" max="13827" width="18.44140625" customWidth="1"/>
    <col min="13828" max="13828" width="20.6640625" customWidth="1"/>
    <col min="13829" max="13829" width="2.33203125" customWidth="1"/>
    <col min="13830" max="13834" width="5.6640625" customWidth="1"/>
    <col min="13835" max="13835" width="4.33203125" customWidth="1"/>
    <col min="13836" max="13836" width="4.109375" customWidth="1"/>
    <col min="13837" max="13838" width="5.6640625" customWidth="1"/>
    <col min="14081" max="14081" width="0" hidden="1" customWidth="1"/>
    <col min="14082" max="14082" width="7.33203125" customWidth="1"/>
    <col min="14083" max="14083" width="18.44140625" customWidth="1"/>
    <col min="14084" max="14084" width="20.6640625" customWidth="1"/>
    <col min="14085" max="14085" width="2.33203125" customWidth="1"/>
    <col min="14086" max="14090" width="5.6640625" customWidth="1"/>
    <col min="14091" max="14091" width="4.33203125" customWidth="1"/>
    <col min="14092" max="14092" width="4.109375" customWidth="1"/>
    <col min="14093" max="14094" width="5.6640625" customWidth="1"/>
    <col min="14337" max="14337" width="0" hidden="1" customWidth="1"/>
    <col min="14338" max="14338" width="7.33203125" customWidth="1"/>
    <col min="14339" max="14339" width="18.44140625" customWidth="1"/>
    <col min="14340" max="14340" width="20.6640625" customWidth="1"/>
    <col min="14341" max="14341" width="2.33203125" customWidth="1"/>
    <col min="14342" max="14346" width="5.6640625" customWidth="1"/>
    <col min="14347" max="14347" width="4.33203125" customWidth="1"/>
    <col min="14348" max="14348" width="4.109375" customWidth="1"/>
    <col min="14349" max="14350" width="5.6640625" customWidth="1"/>
    <col min="14593" max="14593" width="0" hidden="1" customWidth="1"/>
    <col min="14594" max="14594" width="7.33203125" customWidth="1"/>
    <col min="14595" max="14595" width="18.44140625" customWidth="1"/>
    <col min="14596" max="14596" width="20.6640625" customWidth="1"/>
    <col min="14597" max="14597" width="2.33203125" customWidth="1"/>
    <col min="14598" max="14602" width="5.6640625" customWidth="1"/>
    <col min="14603" max="14603" width="4.33203125" customWidth="1"/>
    <col min="14604" max="14604" width="4.109375" customWidth="1"/>
    <col min="14605" max="14606" width="5.6640625" customWidth="1"/>
    <col min="14849" max="14849" width="0" hidden="1" customWidth="1"/>
    <col min="14850" max="14850" width="7.33203125" customWidth="1"/>
    <col min="14851" max="14851" width="18.44140625" customWidth="1"/>
    <col min="14852" max="14852" width="20.6640625" customWidth="1"/>
    <col min="14853" max="14853" width="2.33203125" customWidth="1"/>
    <col min="14854" max="14858" width="5.6640625" customWidth="1"/>
    <col min="14859" max="14859" width="4.33203125" customWidth="1"/>
    <col min="14860" max="14860" width="4.109375" customWidth="1"/>
    <col min="14861" max="14862" width="5.6640625" customWidth="1"/>
    <col min="15105" max="15105" width="0" hidden="1" customWidth="1"/>
    <col min="15106" max="15106" width="7.33203125" customWidth="1"/>
    <col min="15107" max="15107" width="18.44140625" customWidth="1"/>
    <col min="15108" max="15108" width="20.6640625" customWidth="1"/>
    <col min="15109" max="15109" width="2.33203125" customWidth="1"/>
    <col min="15110" max="15114" width="5.6640625" customWidth="1"/>
    <col min="15115" max="15115" width="4.33203125" customWidth="1"/>
    <col min="15116" max="15116" width="4.109375" customWidth="1"/>
    <col min="15117" max="15118" width="5.6640625" customWidth="1"/>
    <col min="15361" max="15361" width="0" hidden="1" customWidth="1"/>
    <col min="15362" max="15362" width="7.33203125" customWidth="1"/>
    <col min="15363" max="15363" width="18.44140625" customWidth="1"/>
    <col min="15364" max="15364" width="20.6640625" customWidth="1"/>
    <col min="15365" max="15365" width="2.33203125" customWidth="1"/>
    <col min="15366" max="15370" width="5.6640625" customWidth="1"/>
    <col min="15371" max="15371" width="4.33203125" customWidth="1"/>
    <col min="15372" max="15372" width="4.109375" customWidth="1"/>
    <col min="15373" max="15374" width="5.6640625" customWidth="1"/>
    <col min="15617" max="15617" width="0" hidden="1" customWidth="1"/>
    <col min="15618" max="15618" width="7.33203125" customWidth="1"/>
    <col min="15619" max="15619" width="18.44140625" customWidth="1"/>
    <col min="15620" max="15620" width="20.6640625" customWidth="1"/>
    <col min="15621" max="15621" width="2.33203125" customWidth="1"/>
    <col min="15622" max="15626" width="5.6640625" customWidth="1"/>
    <col min="15627" max="15627" width="4.33203125" customWidth="1"/>
    <col min="15628" max="15628" width="4.109375" customWidth="1"/>
    <col min="15629" max="15630" width="5.6640625" customWidth="1"/>
    <col min="15873" max="15873" width="0" hidden="1" customWidth="1"/>
    <col min="15874" max="15874" width="7.33203125" customWidth="1"/>
    <col min="15875" max="15875" width="18.44140625" customWidth="1"/>
    <col min="15876" max="15876" width="20.6640625" customWidth="1"/>
    <col min="15877" max="15877" width="2.33203125" customWidth="1"/>
    <col min="15878" max="15882" width="5.6640625" customWidth="1"/>
    <col min="15883" max="15883" width="4.33203125" customWidth="1"/>
    <col min="15884" max="15884" width="4.109375" customWidth="1"/>
    <col min="15885" max="15886" width="5.6640625" customWidth="1"/>
    <col min="16129" max="16129" width="0" hidden="1" customWidth="1"/>
    <col min="16130" max="16130" width="7.33203125" customWidth="1"/>
    <col min="16131" max="16131" width="18.44140625" customWidth="1"/>
    <col min="16132" max="16132" width="20.6640625" customWidth="1"/>
    <col min="16133" max="16133" width="2.33203125" customWidth="1"/>
    <col min="16134" max="16138" width="5.6640625" customWidth="1"/>
    <col min="16139" max="16139" width="4.33203125" customWidth="1"/>
    <col min="16140" max="16140" width="4.109375" customWidth="1"/>
    <col min="16141" max="16142" width="5.6640625" customWidth="1"/>
  </cols>
  <sheetData>
    <row r="1" spans="2:14" ht="15" thickBot="1"/>
    <row r="2" spans="2:14" ht="16.2" thickTop="1">
      <c r="B2" s="1"/>
      <c r="C2" s="2"/>
      <c r="D2" s="2"/>
      <c r="E2" s="2"/>
      <c r="F2" s="181" t="s">
        <v>0</v>
      </c>
      <c r="G2" s="181"/>
      <c r="H2" s="182" t="s">
        <v>1</v>
      </c>
      <c r="I2" s="182"/>
      <c r="J2" s="182"/>
      <c r="K2" s="182"/>
      <c r="L2" s="182"/>
      <c r="M2" s="182"/>
      <c r="N2" s="182"/>
    </row>
    <row r="3" spans="2:14" ht="15.6">
      <c r="B3" s="3"/>
      <c r="C3" s="4" t="s">
        <v>2</v>
      </c>
      <c r="D3" s="5"/>
      <c r="E3" s="6"/>
      <c r="F3" s="183" t="s">
        <v>3</v>
      </c>
      <c r="G3" s="183"/>
      <c r="H3" s="184" t="s">
        <v>4</v>
      </c>
      <c r="I3" s="184"/>
      <c r="J3" s="184"/>
      <c r="K3" s="184"/>
      <c r="L3" s="184"/>
      <c r="M3" s="184"/>
      <c r="N3" s="184"/>
    </row>
    <row r="4" spans="2:14" ht="15.6">
      <c r="B4" s="7"/>
      <c r="C4" s="8"/>
      <c r="D4" s="6"/>
      <c r="E4" s="6"/>
      <c r="F4" s="185" t="s">
        <v>5</v>
      </c>
      <c r="G4" s="185"/>
      <c r="H4" s="186" t="s">
        <v>33</v>
      </c>
      <c r="I4" s="186"/>
      <c r="J4" s="186"/>
      <c r="K4" s="186"/>
      <c r="L4" s="186"/>
      <c r="M4" s="186"/>
      <c r="N4" s="186"/>
    </row>
    <row r="5" spans="2:14" ht="21.6" thickBot="1">
      <c r="B5" s="9"/>
      <c r="C5" s="10" t="s">
        <v>7</v>
      </c>
      <c r="D5" s="6"/>
      <c r="E5" s="6"/>
      <c r="F5" s="187" t="s">
        <v>8</v>
      </c>
      <c r="G5" s="187"/>
      <c r="H5" s="188">
        <v>44695</v>
      </c>
      <c r="I5" s="188"/>
      <c r="J5" s="188"/>
      <c r="K5" s="11" t="s">
        <v>9</v>
      </c>
      <c r="L5" s="189"/>
      <c r="M5" s="189"/>
      <c r="N5" s="189"/>
    </row>
    <row r="6" spans="2:14" ht="16.2" thickTop="1">
      <c r="B6" s="12"/>
      <c r="C6" s="6"/>
      <c r="D6" s="6"/>
      <c r="E6" s="6"/>
      <c r="F6" s="13"/>
      <c r="G6" s="6"/>
      <c r="H6" s="6"/>
      <c r="I6" s="14"/>
      <c r="J6" s="15"/>
      <c r="K6" s="15"/>
      <c r="L6" s="15"/>
      <c r="M6" s="15"/>
      <c r="N6" s="16"/>
    </row>
    <row r="7" spans="2:14" ht="16.2" thickBot="1">
      <c r="B7" s="17" t="s">
        <v>10</v>
      </c>
      <c r="C7" s="174" t="s">
        <v>86</v>
      </c>
      <c r="D7" s="174"/>
      <c r="E7" s="18"/>
      <c r="F7" s="19" t="s">
        <v>11</v>
      </c>
      <c r="G7" s="175" t="s">
        <v>55</v>
      </c>
      <c r="H7" s="175"/>
      <c r="I7" s="175"/>
      <c r="J7" s="175"/>
      <c r="K7" s="175"/>
      <c r="L7" s="175"/>
      <c r="M7" s="175"/>
      <c r="N7" s="175"/>
    </row>
    <row r="8" spans="2:14">
      <c r="B8" s="20" t="s">
        <v>12</v>
      </c>
      <c r="C8" s="176" t="s">
        <v>146</v>
      </c>
      <c r="D8" s="176"/>
      <c r="E8" s="21"/>
      <c r="F8" s="22" t="s">
        <v>13</v>
      </c>
      <c r="G8" s="177" t="s">
        <v>185</v>
      </c>
      <c r="H8" s="177"/>
      <c r="I8" s="177"/>
      <c r="J8" s="177"/>
      <c r="K8" s="177"/>
      <c r="L8" s="177"/>
      <c r="M8" s="177"/>
      <c r="N8" s="177"/>
    </row>
    <row r="9" spans="2:14">
      <c r="B9" s="23" t="s">
        <v>14</v>
      </c>
      <c r="C9" s="178" t="s">
        <v>181</v>
      </c>
      <c r="D9" s="178"/>
      <c r="E9" s="21"/>
      <c r="F9" s="24" t="s">
        <v>15</v>
      </c>
      <c r="G9" s="179" t="s">
        <v>186</v>
      </c>
      <c r="H9" s="179"/>
      <c r="I9" s="179"/>
      <c r="J9" s="179"/>
      <c r="K9" s="179"/>
      <c r="L9" s="179"/>
      <c r="M9" s="179"/>
      <c r="N9" s="179"/>
    </row>
    <row r="10" spans="2:14">
      <c r="B10" s="23" t="s">
        <v>16</v>
      </c>
      <c r="C10" s="178" t="s">
        <v>184</v>
      </c>
      <c r="D10" s="178"/>
      <c r="E10" s="21"/>
      <c r="F10" s="25" t="s">
        <v>17</v>
      </c>
      <c r="G10" s="179" t="s">
        <v>187</v>
      </c>
      <c r="H10" s="179"/>
      <c r="I10" s="179"/>
      <c r="J10" s="179"/>
      <c r="K10" s="179"/>
      <c r="L10" s="179"/>
      <c r="M10" s="179"/>
      <c r="N10" s="179"/>
    </row>
    <row r="11" spans="2:14" ht="15.6">
      <c r="B11" s="7"/>
      <c r="C11" s="6"/>
      <c r="D11" s="6"/>
      <c r="E11" s="6"/>
      <c r="F11" s="13"/>
      <c r="G11" s="26"/>
      <c r="H11" s="26"/>
      <c r="I11" s="26"/>
      <c r="J11" s="6"/>
      <c r="K11" s="6"/>
      <c r="L11" s="6"/>
      <c r="M11" s="27"/>
      <c r="N11" s="28"/>
    </row>
    <row r="12" spans="2:14" ht="15.6">
      <c r="B12" s="29" t="s">
        <v>18</v>
      </c>
      <c r="C12" s="6"/>
      <c r="D12" s="6"/>
      <c r="E12" s="6"/>
      <c r="F12" s="24">
        <v>1</v>
      </c>
      <c r="G12" s="24">
        <v>2</v>
      </c>
      <c r="H12" s="24">
        <v>3</v>
      </c>
      <c r="I12" s="24">
        <v>4</v>
      </c>
      <c r="J12" s="24">
        <v>5</v>
      </c>
      <c r="K12" s="180" t="s">
        <v>19</v>
      </c>
      <c r="L12" s="180"/>
      <c r="M12" s="24" t="s">
        <v>20</v>
      </c>
      <c r="N12" s="30" t="s">
        <v>21</v>
      </c>
    </row>
    <row r="13" spans="2:14">
      <c r="B13" s="31" t="s">
        <v>22</v>
      </c>
      <c r="C13" s="32" t="str">
        <f>IF(C8&gt;"",C8,"")</f>
        <v>Jimi Koivumäki</v>
      </c>
      <c r="D13" s="32" t="str">
        <f>IF(G8&gt;"",G8,"")</f>
        <v>Lauri Hakaste</v>
      </c>
      <c r="E13" s="33"/>
      <c r="F13" s="34">
        <v>-3</v>
      </c>
      <c r="G13" s="34">
        <v>-7</v>
      </c>
      <c r="H13" s="34">
        <v>-5</v>
      </c>
      <c r="I13" s="34"/>
      <c r="J13" s="34"/>
      <c r="K13" s="35">
        <f>IF(ISBLANK(F13),"",COUNTIF(F13:J13,"&gt;=0"))</f>
        <v>0</v>
      </c>
      <c r="L13" s="35">
        <f>IF(ISBLANK(F13),"",(IF(LEFT(F13,1)="-",1,0)+IF(LEFT(G13,1)="-",1,0)+IF(LEFT(H13,1)="-",1,0)+IF(LEFT(I13,1)="-",1,0)+IF(LEFT(J13,1)="-",1,0)))</f>
        <v>3</v>
      </c>
      <c r="M13" s="36" t="str">
        <f t="shared" ref="M13:N17" si="0">IF(K13=3,1,"")</f>
        <v/>
      </c>
      <c r="N13" s="37">
        <f t="shared" si="0"/>
        <v>1</v>
      </c>
    </row>
    <row r="14" spans="2:14">
      <c r="B14" s="31" t="s">
        <v>23</v>
      </c>
      <c r="C14" s="32" t="str">
        <f>IF(C9&gt;"",C9,"")</f>
        <v>William Nguyen</v>
      </c>
      <c r="D14" s="32" t="str">
        <f>IF(G9&gt;"",G9,"")</f>
        <v>Aleksi Räsänen</v>
      </c>
      <c r="E14" s="33"/>
      <c r="F14" s="34">
        <v>-1</v>
      </c>
      <c r="G14" s="34">
        <v>-3</v>
      </c>
      <c r="H14" s="34">
        <v>0</v>
      </c>
      <c r="I14" s="34"/>
      <c r="J14" s="34"/>
      <c r="K14" s="35">
        <v>0</v>
      </c>
      <c r="L14" s="35">
        <v>3</v>
      </c>
      <c r="M14" s="36" t="str">
        <f t="shared" si="0"/>
        <v/>
      </c>
      <c r="N14" s="37">
        <f t="shared" si="0"/>
        <v>1</v>
      </c>
    </row>
    <row r="15" spans="2:14">
      <c r="B15" s="31" t="s">
        <v>24</v>
      </c>
      <c r="C15" s="32" t="str">
        <f>IF(C10&gt;"",C10,"")</f>
        <v>Valter Mäkinen</v>
      </c>
      <c r="D15" s="32" t="str">
        <f>IF(G10&gt;"",G10,"")</f>
        <v>Sam Li</v>
      </c>
      <c r="E15" s="33"/>
      <c r="F15" s="34">
        <v>-3</v>
      </c>
      <c r="G15" s="34">
        <v>-7</v>
      </c>
      <c r="H15" s="34">
        <v>-7</v>
      </c>
      <c r="I15" s="34"/>
      <c r="J15" s="34"/>
      <c r="K15" s="35">
        <f>IF(ISBLANK(F15),"",COUNTIF(F15:J15,"&gt;=0"))</f>
        <v>0</v>
      </c>
      <c r="L15" s="35">
        <f>IF(ISBLANK(F15),"",(IF(LEFT(F15,1)="-",1,0)+IF(LEFT(G15,1)="-",1,0)+IF(LEFT(H15,1)="-",1,0)+IF(LEFT(I15,1)="-",1,0)+IF(LEFT(J15,1)="-",1,0)))</f>
        <v>3</v>
      </c>
      <c r="M15" s="36" t="str">
        <f t="shared" si="0"/>
        <v/>
      </c>
      <c r="N15" s="37">
        <f t="shared" si="0"/>
        <v>1</v>
      </c>
    </row>
    <row r="16" spans="2:14">
      <c r="B16" s="31" t="s">
        <v>25</v>
      </c>
      <c r="C16" s="32" t="str">
        <f>IF(C8&gt;"",C8,"")</f>
        <v>Jimi Koivumäki</v>
      </c>
      <c r="D16" s="32" t="str">
        <f>IF(G9&gt;"",G9,"")</f>
        <v>Aleksi Räsänen</v>
      </c>
      <c r="E16" s="33"/>
      <c r="F16" s="34"/>
      <c r="G16" s="34"/>
      <c r="H16" s="34"/>
      <c r="I16" s="34"/>
      <c r="J16" s="34"/>
      <c r="K16" s="35" t="str">
        <f>IF(ISBLANK(F16),"",COUNTIF(F16:J16,"&gt;=0"))</f>
        <v/>
      </c>
      <c r="L16" s="35" t="str">
        <f>IF(ISBLANK(F16),"",(IF(LEFT(F16,1)="-",1,0)+IF(LEFT(G16,1)="-",1,0)+IF(LEFT(H16,1)="-",1,0)+IF(LEFT(I16,1)="-",1,0)+IF(LEFT(J16,1)="-",1,0)))</f>
        <v/>
      </c>
      <c r="M16" s="36" t="str">
        <f t="shared" si="0"/>
        <v/>
      </c>
      <c r="N16" s="37" t="str">
        <f t="shared" si="0"/>
        <v/>
      </c>
    </row>
    <row r="17" spans="2:14">
      <c r="B17" s="31" t="s">
        <v>26</v>
      </c>
      <c r="C17" s="32" t="str">
        <f>IF(C9&gt;"",C9,"")</f>
        <v>William Nguyen</v>
      </c>
      <c r="D17" s="32" t="str">
        <f>IF(G8&gt;"",G8,"")</f>
        <v>Lauri Hakaste</v>
      </c>
      <c r="E17" s="33"/>
      <c r="F17" s="34"/>
      <c r="G17" s="34"/>
      <c r="H17" s="34"/>
      <c r="I17" s="34"/>
      <c r="J17" s="34"/>
      <c r="K17" s="35" t="str">
        <f>IF(ISBLANK(F17),"",COUNTIF(F17:J17,"&gt;=0"))</f>
        <v/>
      </c>
      <c r="L17" s="35" t="str">
        <f>IF(ISBLANK(F17),"",(IF(LEFT(F17,1)="-",1,0)+IF(LEFT(G17,1)="-",1,0)+IF(LEFT(H17,1)="-",1,0)+IF(LEFT(I17,1)="-",1,0)+IF(LEFT(J17,1)="-",1,0)))</f>
        <v/>
      </c>
      <c r="M17" s="36" t="str">
        <f t="shared" si="0"/>
        <v/>
      </c>
      <c r="N17" s="37" t="str">
        <f t="shared" si="0"/>
        <v/>
      </c>
    </row>
    <row r="18" spans="2:14" ht="15.6">
      <c r="B18" s="7"/>
      <c r="C18" s="6"/>
      <c r="D18" s="6"/>
      <c r="E18" s="6"/>
      <c r="F18" s="6"/>
      <c r="G18" s="6"/>
      <c r="H18" s="6"/>
      <c r="I18" s="172" t="s">
        <v>27</v>
      </c>
      <c r="J18" s="172"/>
      <c r="K18" s="38">
        <f>SUM(K13:K17)</f>
        <v>0</v>
      </c>
      <c r="L18" s="38">
        <f>SUM(L13:L17)</f>
        <v>9</v>
      </c>
      <c r="M18" s="38">
        <f>SUM(M13:M17)</f>
        <v>0</v>
      </c>
      <c r="N18" s="39">
        <f>SUM(N13:N17)</f>
        <v>3</v>
      </c>
    </row>
    <row r="19" spans="2:14" ht="15.6">
      <c r="B19" s="40" t="s">
        <v>28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8"/>
    </row>
    <row r="20" spans="2:14" ht="15.6">
      <c r="B20" s="41" t="s">
        <v>29</v>
      </c>
      <c r="C20" s="42"/>
      <c r="D20" s="42" t="s">
        <v>30</v>
      </c>
      <c r="E20" s="42"/>
      <c r="F20" s="42"/>
      <c r="G20" s="42" t="s">
        <v>31</v>
      </c>
      <c r="H20" s="42"/>
      <c r="I20" s="42"/>
      <c r="J20" s="43" t="s">
        <v>32</v>
      </c>
      <c r="K20" s="6"/>
      <c r="L20" s="6"/>
      <c r="M20" s="6"/>
      <c r="N20" s="28"/>
    </row>
    <row r="21" spans="2:14" ht="18" thickBot="1">
      <c r="B21" s="7"/>
      <c r="C21" s="6"/>
      <c r="D21" s="6"/>
      <c r="E21" s="6"/>
      <c r="F21" s="6"/>
      <c r="G21" s="6"/>
      <c r="H21" s="6"/>
      <c r="I21" s="6"/>
      <c r="J21" s="173" t="str">
        <f>IF(M18=3,C7,IF(N18=3,G7,""))</f>
        <v>PT Espoo</v>
      </c>
      <c r="K21" s="173"/>
      <c r="L21" s="173"/>
      <c r="M21" s="173"/>
      <c r="N21" s="173"/>
    </row>
    <row r="22" spans="2:14" ht="18" thickBot="1"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47"/>
    </row>
    <row r="23" spans="2:14" ht="15" thickTop="1">
      <c r="B23" s="48"/>
    </row>
    <row r="24" spans="2:14" ht="15" thickBot="1"/>
    <row r="25" spans="2:14" ht="16.2" thickTop="1">
      <c r="B25" s="1"/>
      <c r="C25" s="2"/>
      <c r="D25" s="2"/>
      <c r="E25" s="2"/>
      <c r="F25" s="181" t="s">
        <v>0</v>
      </c>
      <c r="G25" s="181"/>
      <c r="H25" s="182" t="s">
        <v>1</v>
      </c>
      <c r="I25" s="182"/>
      <c r="J25" s="182"/>
      <c r="K25" s="182"/>
      <c r="L25" s="182"/>
      <c r="M25" s="182"/>
      <c r="N25" s="182"/>
    </row>
    <row r="26" spans="2:14" ht="15.6">
      <c r="B26" s="3"/>
      <c r="C26" s="4" t="s">
        <v>2</v>
      </c>
      <c r="D26" s="5"/>
      <c r="E26" s="6"/>
      <c r="F26" s="183" t="s">
        <v>3</v>
      </c>
      <c r="G26" s="183"/>
      <c r="H26" s="184" t="s">
        <v>4</v>
      </c>
      <c r="I26" s="184"/>
      <c r="J26" s="184"/>
      <c r="K26" s="184"/>
      <c r="L26" s="184"/>
      <c r="M26" s="184"/>
      <c r="N26" s="184"/>
    </row>
    <row r="27" spans="2:14" ht="15.6">
      <c r="B27" s="7"/>
      <c r="C27" s="8"/>
      <c r="D27" s="6"/>
      <c r="E27" s="6"/>
      <c r="F27" s="185" t="s">
        <v>5</v>
      </c>
      <c r="G27" s="185"/>
      <c r="H27" s="186" t="s">
        <v>33</v>
      </c>
      <c r="I27" s="186"/>
      <c r="J27" s="186"/>
      <c r="K27" s="186"/>
      <c r="L27" s="186"/>
      <c r="M27" s="186"/>
      <c r="N27" s="186"/>
    </row>
    <row r="28" spans="2:14" ht="21.6" thickBot="1">
      <c r="B28" s="9"/>
      <c r="C28" s="10" t="s">
        <v>7</v>
      </c>
      <c r="D28" s="6"/>
      <c r="E28" s="6"/>
      <c r="F28" s="187" t="s">
        <v>8</v>
      </c>
      <c r="G28" s="187"/>
      <c r="H28" s="188">
        <v>44695</v>
      </c>
      <c r="I28" s="188"/>
      <c r="J28" s="188"/>
      <c r="K28" s="11" t="s">
        <v>9</v>
      </c>
      <c r="L28" s="189"/>
      <c r="M28" s="189"/>
      <c r="N28" s="189"/>
    </row>
    <row r="29" spans="2:14" ht="16.2" thickTop="1">
      <c r="B29" s="12"/>
      <c r="C29" s="6"/>
      <c r="D29" s="6"/>
      <c r="E29" s="6"/>
      <c r="F29" s="13"/>
      <c r="G29" s="6"/>
      <c r="H29" s="6"/>
      <c r="I29" s="14"/>
      <c r="J29" s="15"/>
      <c r="K29" s="15"/>
      <c r="L29" s="15"/>
      <c r="M29" s="15"/>
      <c r="N29" s="16"/>
    </row>
    <row r="30" spans="2:14" ht="16.2" thickBot="1">
      <c r="B30" s="17" t="s">
        <v>10</v>
      </c>
      <c r="C30" s="174" t="s">
        <v>188</v>
      </c>
      <c r="D30" s="174"/>
      <c r="E30" s="18"/>
      <c r="F30" s="19" t="s">
        <v>11</v>
      </c>
      <c r="G30" s="175" t="s">
        <v>101</v>
      </c>
      <c r="H30" s="175"/>
      <c r="I30" s="175"/>
      <c r="J30" s="175"/>
      <c r="K30" s="175"/>
      <c r="L30" s="175"/>
      <c r="M30" s="175"/>
      <c r="N30" s="175"/>
    </row>
    <row r="31" spans="2:14">
      <c r="B31" s="20" t="s">
        <v>12</v>
      </c>
      <c r="C31" s="176" t="s">
        <v>189</v>
      </c>
      <c r="D31" s="176"/>
      <c r="E31" s="21"/>
      <c r="F31" s="22" t="s">
        <v>13</v>
      </c>
      <c r="G31" s="177" t="s">
        <v>142</v>
      </c>
      <c r="H31" s="177"/>
      <c r="I31" s="177"/>
      <c r="J31" s="177"/>
      <c r="K31" s="177"/>
      <c r="L31" s="177"/>
      <c r="M31" s="177"/>
      <c r="N31" s="177"/>
    </row>
    <row r="32" spans="2:14">
      <c r="B32" s="23" t="s">
        <v>14</v>
      </c>
      <c r="C32" s="178" t="s">
        <v>190</v>
      </c>
      <c r="D32" s="178"/>
      <c r="E32" s="21"/>
      <c r="F32" s="24" t="s">
        <v>15</v>
      </c>
      <c r="G32" s="179" t="s">
        <v>140</v>
      </c>
      <c r="H32" s="179"/>
      <c r="I32" s="179"/>
      <c r="J32" s="179"/>
      <c r="K32" s="179"/>
      <c r="L32" s="179"/>
      <c r="M32" s="179"/>
      <c r="N32" s="179"/>
    </row>
    <row r="33" spans="2:14">
      <c r="B33" s="23" t="s">
        <v>16</v>
      </c>
      <c r="C33" s="178" t="s">
        <v>191</v>
      </c>
      <c r="D33" s="178"/>
      <c r="E33" s="21"/>
      <c r="F33" s="25" t="s">
        <v>17</v>
      </c>
      <c r="G33" s="179" t="s">
        <v>173</v>
      </c>
      <c r="H33" s="179"/>
      <c r="I33" s="179"/>
      <c r="J33" s="179"/>
      <c r="K33" s="179"/>
      <c r="L33" s="179"/>
      <c r="M33" s="179"/>
      <c r="N33" s="179"/>
    </row>
    <row r="34" spans="2:14" ht="15.6">
      <c r="B34" s="7"/>
      <c r="C34" s="6"/>
      <c r="D34" s="6"/>
      <c r="E34" s="6"/>
      <c r="F34" s="13"/>
      <c r="G34" s="26"/>
      <c r="H34" s="26"/>
      <c r="I34" s="26"/>
      <c r="J34" s="6"/>
      <c r="K34" s="6"/>
      <c r="L34" s="6"/>
      <c r="M34" s="27"/>
      <c r="N34" s="28"/>
    </row>
    <row r="35" spans="2:14" ht="15.6">
      <c r="B35" s="29" t="s">
        <v>18</v>
      </c>
      <c r="C35" s="6"/>
      <c r="D35" s="6"/>
      <c r="E35" s="6"/>
      <c r="F35" s="24">
        <v>1</v>
      </c>
      <c r="G35" s="24">
        <v>2</v>
      </c>
      <c r="H35" s="24">
        <v>3</v>
      </c>
      <c r="I35" s="24">
        <v>4</v>
      </c>
      <c r="J35" s="24">
        <v>5</v>
      </c>
      <c r="K35" s="180" t="s">
        <v>19</v>
      </c>
      <c r="L35" s="180"/>
      <c r="M35" s="24" t="s">
        <v>20</v>
      </c>
      <c r="N35" s="30" t="s">
        <v>21</v>
      </c>
    </row>
    <row r="36" spans="2:14">
      <c r="B36" s="31" t="s">
        <v>22</v>
      </c>
      <c r="C36" s="32" t="str">
        <f>IF(C31&gt;"",C31,"")</f>
        <v>Sam Khosravi</v>
      </c>
      <c r="D36" s="32" t="str">
        <f>IF(G31&gt;"",G31,"")</f>
        <v>Aaro Tolonen</v>
      </c>
      <c r="E36" s="33"/>
      <c r="F36" s="34">
        <v>4</v>
      </c>
      <c r="G36" s="34">
        <v>2</v>
      </c>
      <c r="H36" s="34">
        <v>4</v>
      </c>
      <c r="I36" s="34"/>
      <c r="J36" s="34"/>
      <c r="K36" s="35">
        <f>IF(ISBLANK(F36),"",COUNTIF(F36:J36,"&gt;=0"))</f>
        <v>3</v>
      </c>
      <c r="L36" s="35">
        <f>IF(ISBLANK(F36),"",(IF(LEFT(F36,1)="-",1,0)+IF(LEFT(G36,1)="-",1,0)+IF(LEFT(H36,1)="-",1,0)+IF(LEFT(I36,1)="-",1,0)+IF(LEFT(J36,1)="-",1,0)))</f>
        <v>0</v>
      </c>
      <c r="M36" s="36">
        <f t="shared" ref="M36:M40" si="1">IF(K36=3,1,"")</f>
        <v>1</v>
      </c>
      <c r="N36" s="37" t="str">
        <f t="shared" ref="N36:N40" si="2">IF(L36=3,1,"")</f>
        <v/>
      </c>
    </row>
    <row r="37" spans="2:14">
      <c r="B37" s="31" t="s">
        <v>23</v>
      </c>
      <c r="C37" s="32" t="str">
        <f>IF(C32&gt;"",C32,"")</f>
        <v>Rasmus Vesalainen</v>
      </c>
      <c r="D37" s="32" t="str">
        <f>IF(G32&gt;"",G32,"")</f>
        <v>Sisu Vahtola</v>
      </c>
      <c r="E37" s="33"/>
      <c r="F37" s="34">
        <v>3</v>
      </c>
      <c r="G37" s="34">
        <v>5</v>
      </c>
      <c r="H37" s="34">
        <v>7</v>
      </c>
      <c r="I37" s="34"/>
      <c r="J37" s="34"/>
      <c r="K37" s="35">
        <f>IF(ISBLANK(F37),"",COUNTIF(F37:J37,"&gt;=0"))</f>
        <v>3</v>
      </c>
      <c r="L37" s="35">
        <f>IF(ISBLANK(F37),"",(IF(LEFT(F37,1)="-",1,0)+IF(LEFT(G37,1)="-",1,0)+IF(LEFT(H37,1)="-",1,0)+IF(LEFT(I37,1)="-",1,0)+IF(LEFT(J37,1)="-",1,0)))</f>
        <v>0</v>
      </c>
      <c r="M37" s="36">
        <f t="shared" si="1"/>
        <v>1</v>
      </c>
      <c r="N37" s="37" t="str">
        <f t="shared" si="2"/>
        <v/>
      </c>
    </row>
    <row r="38" spans="2:14">
      <c r="B38" s="31" t="s">
        <v>24</v>
      </c>
      <c r="C38" s="32" t="str">
        <f>IF(C33&gt;"",C33,"")</f>
        <v>Matias Vesalainen</v>
      </c>
      <c r="D38" s="32" t="str">
        <f>IF(G33&gt;"",G33,"")</f>
        <v>Otso Vahtola</v>
      </c>
      <c r="E38" s="33"/>
      <c r="F38" s="34">
        <v>5</v>
      </c>
      <c r="G38" s="34">
        <v>10</v>
      </c>
      <c r="H38" s="34">
        <v>2</v>
      </c>
      <c r="I38" s="34"/>
      <c r="J38" s="34"/>
      <c r="K38" s="35">
        <f>IF(ISBLANK(F38),"",COUNTIF(F38:J38,"&gt;=0"))</f>
        <v>3</v>
      </c>
      <c r="L38" s="35">
        <f>IF(ISBLANK(F38),"",(IF(LEFT(F38,1)="-",1,0)+IF(LEFT(G38,1)="-",1,0)+IF(LEFT(H38,1)="-",1,0)+IF(LEFT(I38,1)="-",1,0)+IF(LEFT(J38,1)="-",1,0)))</f>
        <v>0</v>
      </c>
      <c r="M38" s="36">
        <f t="shared" si="1"/>
        <v>1</v>
      </c>
      <c r="N38" s="37" t="str">
        <f t="shared" si="2"/>
        <v/>
      </c>
    </row>
    <row r="39" spans="2:14">
      <c r="B39" s="31" t="s">
        <v>25</v>
      </c>
      <c r="C39" s="32" t="str">
        <f>IF(C31&gt;"",C31,"")</f>
        <v>Sam Khosravi</v>
      </c>
      <c r="D39" s="32" t="str">
        <f>IF(G32&gt;"",G32,"")</f>
        <v>Sisu Vahtola</v>
      </c>
      <c r="E39" s="33"/>
      <c r="F39" s="34"/>
      <c r="G39" s="34"/>
      <c r="H39" s="34"/>
      <c r="I39" s="34"/>
      <c r="J39" s="34"/>
      <c r="K39" s="35" t="str">
        <f>IF(ISBLANK(F39),"",COUNTIF(F39:J39,"&gt;=0"))</f>
        <v/>
      </c>
      <c r="L39" s="35" t="str">
        <f>IF(ISBLANK(F39),"",(IF(LEFT(F39,1)="-",1,0)+IF(LEFT(G39,1)="-",1,0)+IF(LEFT(H39,1)="-",1,0)+IF(LEFT(I39,1)="-",1,0)+IF(LEFT(J39,1)="-",1,0)))</f>
        <v/>
      </c>
      <c r="M39" s="36" t="str">
        <f t="shared" si="1"/>
        <v/>
      </c>
      <c r="N39" s="37" t="str">
        <f t="shared" si="2"/>
        <v/>
      </c>
    </row>
    <row r="40" spans="2:14">
      <c r="B40" s="31" t="s">
        <v>26</v>
      </c>
      <c r="C40" s="32" t="str">
        <f>IF(C32&gt;"",C32,"")</f>
        <v>Rasmus Vesalainen</v>
      </c>
      <c r="D40" s="32" t="str">
        <f>IF(G31&gt;"",G31,"")</f>
        <v>Aaro Tolonen</v>
      </c>
      <c r="E40" s="33"/>
      <c r="F40" s="34"/>
      <c r="G40" s="34"/>
      <c r="H40" s="34"/>
      <c r="I40" s="34"/>
      <c r="J40" s="34"/>
      <c r="K40" s="35" t="str">
        <f>IF(ISBLANK(F40),"",COUNTIF(F40:J40,"&gt;=0"))</f>
        <v/>
      </c>
      <c r="L40" s="35" t="str">
        <f>IF(ISBLANK(F40),"",(IF(LEFT(F40,1)="-",1,0)+IF(LEFT(G40,1)="-",1,0)+IF(LEFT(H40,1)="-",1,0)+IF(LEFT(I40,1)="-",1,0)+IF(LEFT(J40,1)="-",1,0)))</f>
        <v/>
      </c>
      <c r="M40" s="36" t="str">
        <f t="shared" si="1"/>
        <v/>
      </c>
      <c r="N40" s="37" t="str">
        <f t="shared" si="2"/>
        <v/>
      </c>
    </row>
    <row r="41" spans="2:14" ht="15.6">
      <c r="B41" s="7"/>
      <c r="C41" s="6"/>
      <c r="D41" s="6"/>
      <c r="E41" s="6"/>
      <c r="F41" s="6"/>
      <c r="G41" s="6"/>
      <c r="H41" s="6"/>
      <c r="I41" s="172" t="s">
        <v>27</v>
      </c>
      <c r="J41" s="172"/>
      <c r="K41" s="38">
        <f>SUM(K36:K40)</f>
        <v>9</v>
      </c>
      <c r="L41" s="38">
        <f>SUM(L36:L40)</f>
        <v>0</v>
      </c>
      <c r="M41" s="38">
        <f>SUM(M36:M40)</f>
        <v>3</v>
      </c>
      <c r="N41" s="39">
        <f>SUM(N36:N40)</f>
        <v>0</v>
      </c>
    </row>
    <row r="42" spans="2:14" ht="15.6">
      <c r="B42" s="40" t="s">
        <v>28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28"/>
    </row>
    <row r="43" spans="2:14" ht="15.6">
      <c r="B43" s="41" t="s">
        <v>29</v>
      </c>
      <c r="C43" s="42"/>
      <c r="D43" s="42" t="s">
        <v>30</v>
      </c>
      <c r="E43" s="42"/>
      <c r="F43" s="42"/>
      <c r="G43" s="42" t="s">
        <v>31</v>
      </c>
      <c r="H43" s="42"/>
      <c r="I43" s="42"/>
      <c r="J43" s="43" t="s">
        <v>32</v>
      </c>
      <c r="K43" s="6"/>
      <c r="L43" s="6"/>
      <c r="M43" s="6"/>
      <c r="N43" s="28"/>
    </row>
    <row r="44" spans="2:14" ht="18" thickBot="1">
      <c r="B44" s="7"/>
      <c r="C44" s="6"/>
      <c r="D44" s="6"/>
      <c r="E44" s="6"/>
      <c r="F44" s="6"/>
      <c r="G44" s="6"/>
      <c r="H44" s="6"/>
      <c r="I44" s="6"/>
      <c r="J44" s="173" t="str">
        <f>IF(M41=3,C30,IF(N41=3,G30,""))</f>
        <v>KoKa 1</v>
      </c>
      <c r="K44" s="173"/>
      <c r="L44" s="173"/>
      <c r="M44" s="173"/>
      <c r="N44" s="173"/>
    </row>
    <row r="45" spans="2:14" ht="18" thickBot="1">
      <c r="B45" s="44"/>
      <c r="C45" s="45"/>
      <c r="D45" s="45"/>
      <c r="E45" s="45"/>
      <c r="F45" s="45"/>
      <c r="G45" s="45"/>
      <c r="H45" s="45"/>
      <c r="I45" s="45"/>
      <c r="J45" s="46"/>
      <c r="K45" s="46"/>
      <c r="L45" s="46"/>
      <c r="M45" s="46"/>
      <c r="N45" s="47"/>
    </row>
    <row r="46" spans="2:14" ht="15" thickTop="1">
      <c r="B46" s="48"/>
    </row>
    <row r="47" spans="2:14" ht="15" thickBot="1"/>
    <row r="48" spans="2:14" ht="16.2" thickTop="1">
      <c r="B48" s="1"/>
      <c r="C48" s="2"/>
      <c r="D48" s="2"/>
      <c r="E48" s="2"/>
      <c r="F48" s="181" t="s">
        <v>0</v>
      </c>
      <c r="G48" s="181"/>
      <c r="H48" s="182" t="s">
        <v>1</v>
      </c>
      <c r="I48" s="182"/>
      <c r="J48" s="182"/>
      <c r="K48" s="182"/>
      <c r="L48" s="182"/>
      <c r="M48" s="182"/>
      <c r="N48" s="182"/>
    </row>
    <row r="49" spans="2:14" ht="15.6">
      <c r="B49" s="3"/>
      <c r="C49" s="4" t="s">
        <v>2</v>
      </c>
      <c r="D49" s="5"/>
      <c r="E49" s="6"/>
      <c r="F49" s="183" t="s">
        <v>3</v>
      </c>
      <c r="G49" s="183"/>
      <c r="H49" s="184" t="s">
        <v>4</v>
      </c>
      <c r="I49" s="184"/>
      <c r="J49" s="184"/>
      <c r="K49" s="184"/>
      <c r="L49" s="184"/>
      <c r="M49" s="184"/>
      <c r="N49" s="184"/>
    </row>
    <row r="50" spans="2:14" ht="15.6">
      <c r="B50" s="7"/>
      <c r="C50" s="8"/>
      <c r="D50" s="6"/>
      <c r="E50" s="6"/>
      <c r="F50" s="185" t="s">
        <v>5</v>
      </c>
      <c r="G50" s="185"/>
      <c r="H50" s="186" t="s">
        <v>33</v>
      </c>
      <c r="I50" s="186"/>
      <c r="J50" s="186"/>
      <c r="K50" s="186"/>
      <c r="L50" s="186"/>
      <c r="M50" s="186"/>
      <c r="N50" s="186"/>
    </row>
    <row r="51" spans="2:14" ht="21.6" thickBot="1">
      <c r="B51" s="9"/>
      <c r="C51" s="10" t="s">
        <v>7</v>
      </c>
      <c r="D51" s="6"/>
      <c r="E51" s="6"/>
      <c r="F51" s="187" t="s">
        <v>8</v>
      </c>
      <c r="G51" s="187"/>
      <c r="H51" s="188">
        <v>44695</v>
      </c>
      <c r="I51" s="188"/>
      <c r="J51" s="188"/>
      <c r="K51" s="11" t="s">
        <v>9</v>
      </c>
      <c r="L51" s="189"/>
      <c r="M51" s="189"/>
      <c r="N51" s="189"/>
    </row>
    <row r="52" spans="2:14" ht="16.2" thickTop="1">
      <c r="B52" s="12"/>
      <c r="C52" s="6"/>
      <c r="D52" s="6"/>
      <c r="E52" s="6"/>
      <c r="F52" s="13"/>
      <c r="G52" s="6"/>
      <c r="H52" s="6"/>
      <c r="I52" s="14"/>
      <c r="J52" s="15"/>
      <c r="K52" s="15"/>
      <c r="L52" s="15"/>
      <c r="M52" s="15"/>
      <c r="N52" s="16"/>
    </row>
    <row r="53" spans="2:14" ht="16.2" thickBot="1">
      <c r="B53" s="17" t="s">
        <v>10</v>
      </c>
      <c r="C53" s="174" t="s">
        <v>162</v>
      </c>
      <c r="D53" s="174"/>
      <c r="E53" s="18"/>
      <c r="F53" s="19" t="s">
        <v>11</v>
      </c>
      <c r="G53" s="175" t="s">
        <v>131</v>
      </c>
      <c r="H53" s="175"/>
      <c r="I53" s="175"/>
      <c r="J53" s="175"/>
      <c r="K53" s="175"/>
      <c r="L53" s="175"/>
      <c r="M53" s="175"/>
      <c r="N53" s="175"/>
    </row>
    <row r="54" spans="2:14">
      <c r="B54" s="20" t="s">
        <v>12</v>
      </c>
      <c r="C54" s="176" t="s">
        <v>134</v>
      </c>
      <c r="D54" s="176"/>
      <c r="E54" s="21"/>
      <c r="F54" s="22" t="s">
        <v>13</v>
      </c>
      <c r="G54" s="177" t="s">
        <v>133</v>
      </c>
      <c r="H54" s="177"/>
      <c r="I54" s="177"/>
      <c r="J54" s="177"/>
      <c r="K54" s="177"/>
      <c r="L54" s="177"/>
      <c r="M54" s="177"/>
      <c r="N54" s="177"/>
    </row>
    <row r="55" spans="2:14">
      <c r="B55" s="23" t="s">
        <v>14</v>
      </c>
      <c r="C55" s="178" t="s">
        <v>136</v>
      </c>
      <c r="D55" s="178"/>
      <c r="E55" s="21"/>
      <c r="F55" s="24" t="s">
        <v>15</v>
      </c>
      <c r="G55" s="179"/>
      <c r="H55" s="179"/>
      <c r="I55" s="179"/>
      <c r="J55" s="179"/>
      <c r="K55" s="179"/>
      <c r="L55" s="179"/>
      <c r="M55" s="179"/>
      <c r="N55" s="179"/>
    </row>
    <row r="56" spans="2:14">
      <c r="B56" s="23" t="s">
        <v>16</v>
      </c>
      <c r="C56" s="178" t="s">
        <v>135</v>
      </c>
      <c r="D56" s="178"/>
      <c r="E56" s="21"/>
      <c r="F56" s="25" t="s">
        <v>17</v>
      </c>
      <c r="G56" s="179" t="s">
        <v>132</v>
      </c>
      <c r="H56" s="179"/>
      <c r="I56" s="179"/>
      <c r="J56" s="179"/>
      <c r="K56" s="179"/>
      <c r="L56" s="179"/>
      <c r="M56" s="179"/>
      <c r="N56" s="179"/>
    </row>
    <row r="57" spans="2:14" ht="15.6">
      <c r="B57" s="7"/>
      <c r="C57" s="6"/>
      <c r="D57" s="6"/>
      <c r="E57" s="6"/>
      <c r="F57" s="13"/>
      <c r="G57" s="26"/>
      <c r="H57" s="26"/>
      <c r="I57" s="26"/>
      <c r="J57" s="6"/>
      <c r="K57" s="6"/>
      <c r="L57" s="6"/>
      <c r="M57" s="27"/>
      <c r="N57" s="28"/>
    </row>
    <row r="58" spans="2:14" ht="15.6">
      <c r="B58" s="29" t="s">
        <v>18</v>
      </c>
      <c r="C58" s="6"/>
      <c r="D58" s="6"/>
      <c r="E58" s="6"/>
      <c r="F58" s="24">
        <v>1</v>
      </c>
      <c r="G58" s="24">
        <v>2</v>
      </c>
      <c r="H58" s="24">
        <v>3</v>
      </c>
      <c r="I58" s="24">
        <v>4</v>
      </c>
      <c r="J58" s="24">
        <v>5</v>
      </c>
      <c r="K58" s="180" t="s">
        <v>19</v>
      </c>
      <c r="L58" s="180"/>
      <c r="M58" s="24" t="s">
        <v>20</v>
      </c>
      <c r="N58" s="30" t="s">
        <v>21</v>
      </c>
    </row>
    <row r="59" spans="2:14">
      <c r="B59" s="31" t="s">
        <v>22</v>
      </c>
      <c r="C59" s="32" t="str">
        <f>IF(C54&gt;"",C54,"")</f>
        <v>Henri Kujala</v>
      </c>
      <c r="D59" s="32" t="str">
        <f>IF(G54&gt;"",G54,"")</f>
        <v>Aleksi Ikola</v>
      </c>
      <c r="E59" s="33"/>
      <c r="F59" s="34">
        <v>7</v>
      </c>
      <c r="G59" s="34">
        <v>10</v>
      </c>
      <c r="H59" s="34">
        <v>-9</v>
      </c>
      <c r="I59" s="34">
        <v>3</v>
      </c>
      <c r="J59" s="34"/>
      <c r="K59" s="35">
        <f>IF(ISBLANK(F59),"",COUNTIF(F59:J59,"&gt;=0"))</f>
        <v>3</v>
      </c>
      <c r="L59" s="35">
        <f>IF(ISBLANK(F59),"",(IF(LEFT(F59,1)="-",1,0)+IF(LEFT(G59,1)="-",1,0)+IF(LEFT(H59,1)="-",1,0)+IF(LEFT(I59,1)="-",1,0)+IF(LEFT(J59,1)="-",1,0)))</f>
        <v>1</v>
      </c>
      <c r="M59" s="36">
        <f t="shared" ref="M59:M63" si="3">IF(K59=3,1,"")</f>
        <v>1</v>
      </c>
      <c r="N59" s="37" t="str">
        <f t="shared" ref="N59:N63" si="4">IF(L59=3,1,"")</f>
        <v/>
      </c>
    </row>
    <row r="60" spans="2:14">
      <c r="B60" s="31" t="s">
        <v>23</v>
      </c>
      <c r="C60" s="32" t="str">
        <f>IF(C55&gt;"",C55,"")</f>
        <v>Juho Åvist</v>
      </c>
      <c r="D60" s="32" t="str">
        <f>IF(G55&gt;"",G55,"")</f>
        <v/>
      </c>
      <c r="E60" s="33"/>
      <c r="F60" s="34">
        <v>0</v>
      </c>
      <c r="G60" s="34">
        <v>0</v>
      </c>
      <c r="H60" s="34">
        <v>0</v>
      </c>
      <c r="I60" s="34"/>
      <c r="J60" s="34"/>
      <c r="K60" s="35">
        <f>IF(ISBLANK(F60),"",COUNTIF(F60:J60,"&gt;=0"))</f>
        <v>3</v>
      </c>
      <c r="L60" s="35">
        <f>IF(ISBLANK(F60),"",(IF(LEFT(F60,1)="-",1,0)+IF(LEFT(G60,1)="-",1,0)+IF(LEFT(H60,1)="-",1,0)+IF(LEFT(I60,1)="-",1,0)+IF(LEFT(J60,1)="-",1,0)))</f>
        <v>0</v>
      </c>
      <c r="M60" s="36">
        <f t="shared" si="3"/>
        <v>1</v>
      </c>
      <c r="N60" s="37" t="str">
        <f t="shared" si="4"/>
        <v/>
      </c>
    </row>
    <row r="61" spans="2:14">
      <c r="B61" s="31" t="s">
        <v>24</v>
      </c>
      <c r="C61" s="32" t="str">
        <f>IF(C56&gt;"",C56,"")</f>
        <v>Luka Oinas</v>
      </c>
      <c r="D61" s="32" t="str">
        <f>IF(G56&gt;"",G56,"")</f>
        <v>Jesse Ikola</v>
      </c>
      <c r="E61" s="33"/>
      <c r="F61" s="34">
        <v>12</v>
      </c>
      <c r="G61" s="34">
        <v>4</v>
      </c>
      <c r="H61" s="34">
        <v>10</v>
      </c>
      <c r="I61" s="34"/>
      <c r="J61" s="34"/>
      <c r="K61" s="35">
        <f>IF(ISBLANK(F61),"",COUNTIF(F61:J61,"&gt;=0"))</f>
        <v>3</v>
      </c>
      <c r="L61" s="35">
        <f>IF(ISBLANK(F61),"",(IF(LEFT(F61,1)="-",1,0)+IF(LEFT(G61,1)="-",1,0)+IF(LEFT(H61,1)="-",1,0)+IF(LEFT(I61,1)="-",1,0)+IF(LEFT(J61,1)="-",1,0)))</f>
        <v>0</v>
      </c>
      <c r="M61" s="36">
        <f t="shared" si="3"/>
        <v>1</v>
      </c>
      <c r="N61" s="37" t="str">
        <f t="shared" si="4"/>
        <v/>
      </c>
    </row>
    <row r="62" spans="2:14">
      <c r="B62" s="31" t="s">
        <v>25</v>
      </c>
      <c r="C62" s="32" t="str">
        <f>IF(C54&gt;"",C54,"")</f>
        <v>Henri Kujala</v>
      </c>
      <c r="D62" s="32" t="str">
        <f>IF(G55&gt;"",G55,"")</f>
        <v/>
      </c>
      <c r="E62" s="33"/>
      <c r="F62" s="34"/>
      <c r="G62" s="34"/>
      <c r="H62" s="34"/>
      <c r="I62" s="34"/>
      <c r="J62" s="34"/>
      <c r="K62" s="35" t="str">
        <f>IF(ISBLANK(F62),"",COUNTIF(F62:J62,"&gt;=0"))</f>
        <v/>
      </c>
      <c r="L62" s="35" t="str">
        <f>IF(ISBLANK(F62),"",(IF(LEFT(F62,1)="-",1,0)+IF(LEFT(G62,1)="-",1,0)+IF(LEFT(H62,1)="-",1,0)+IF(LEFT(I62,1)="-",1,0)+IF(LEFT(J62,1)="-",1,0)))</f>
        <v/>
      </c>
      <c r="M62" s="36" t="str">
        <f t="shared" si="3"/>
        <v/>
      </c>
      <c r="N62" s="37" t="str">
        <f t="shared" si="4"/>
        <v/>
      </c>
    </row>
    <row r="63" spans="2:14">
      <c r="B63" s="31" t="s">
        <v>26</v>
      </c>
      <c r="C63" s="32" t="str">
        <f>IF(C55&gt;"",C55,"")</f>
        <v>Juho Åvist</v>
      </c>
      <c r="D63" s="32" t="str">
        <f>IF(G54&gt;"",G54,"")</f>
        <v>Aleksi Ikola</v>
      </c>
      <c r="E63" s="33"/>
      <c r="F63" s="34"/>
      <c r="G63" s="34"/>
      <c r="H63" s="34"/>
      <c r="I63" s="34"/>
      <c r="J63" s="34"/>
      <c r="K63" s="35" t="str">
        <f>IF(ISBLANK(F63),"",COUNTIF(F63:J63,"&gt;=0"))</f>
        <v/>
      </c>
      <c r="L63" s="35" t="str">
        <f>IF(ISBLANK(F63),"",(IF(LEFT(F63,1)="-",1,0)+IF(LEFT(G63,1)="-",1,0)+IF(LEFT(H63,1)="-",1,0)+IF(LEFT(I63,1)="-",1,0)+IF(LEFT(J63,1)="-",1,0)))</f>
        <v/>
      </c>
      <c r="M63" s="36" t="str">
        <f t="shared" si="3"/>
        <v/>
      </c>
      <c r="N63" s="37" t="str">
        <f t="shared" si="4"/>
        <v/>
      </c>
    </row>
    <row r="64" spans="2:14" ht="15.6">
      <c r="B64" s="7"/>
      <c r="C64" s="6"/>
      <c r="D64" s="6"/>
      <c r="E64" s="6"/>
      <c r="F64" s="6"/>
      <c r="G64" s="6"/>
      <c r="H64" s="6"/>
      <c r="I64" s="172" t="s">
        <v>27</v>
      </c>
      <c r="J64" s="172"/>
      <c r="K64" s="38">
        <f>SUM(K59:K63)</f>
        <v>9</v>
      </c>
      <c r="L64" s="38">
        <f>SUM(L59:L63)</f>
        <v>1</v>
      </c>
      <c r="M64" s="38">
        <f>SUM(M59:M63)</f>
        <v>3</v>
      </c>
      <c r="N64" s="39">
        <f>SUM(N59:N63)</f>
        <v>0</v>
      </c>
    </row>
    <row r="65" spans="2:14" ht="15.6">
      <c r="B65" s="40" t="s">
        <v>28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8"/>
    </row>
    <row r="66" spans="2:14" ht="15.6">
      <c r="B66" s="41" t="s">
        <v>29</v>
      </c>
      <c r="C66" s="42"/>
      <c r="D66" s="42" t="s">
        <v>30</v>
      </c>
      <c r="E66" s="42"/>
      <c r="F66" s="42"/>
      <c r="G66" s="42" t="s">
        <v>31</v>
      </c>
      <c r="H66" s="42"/>
      <c r="I66" s="42"/>
      <c r="J66" s="43" t="s">
        <v>32</v>
      </c>
      <c r="K66" s="6"/>
      <c r="L66" s="6"/>
      <c r="M66" s="6"/>
      <c r="N66" s="28"/>
    </row>
    <row r="67" spans="2:14" ht="18" thickBot="1">
      <c r="B67" s="7"/>
      <c r="C67" s="6"/>
      <c r="D67" s="6"/>
      <c r="E67" s="6"/>
      <c r="F67" s="6"/>
      <c r="G67" s="6"/>
      <c r="H67" s="6"/>
      <c r="I67" s="6"/>
      <c r="J67" s="173" t="str">
        <f>IF(M64=3,C53,IF(N64=3,G53,""))</f>
        <v>OPT-86 1</v>
      </c>
      <c r="K67" s="173"/>
      <c r="L67" s="173"/>
      <c r="M67" s="173"/>
      <c r="N67" s="173"/>
    </row>
    <row r="68" spans="2:14" ht="18" thickBot="1">
      <c r="B68" s="44"/>
      <c r="C68" s="45"/>
      <c r="D68" s="45"/>
      <c r="E68" s="45"/>
      <c r="F68" s="45"/>
      <c r="G68" s="45"/>
      <c r="H68" s="45"/>
      <c r="I68" s="45"/>
      <c r="J68" s="46"/>
      <c r="K68" s="46"/>
      <c r="L68" s="46"/>
      <c r="M68" s="46"/>
      <c r="N68" s="47"/>
    </row>
    <row r="69" spans="2:14" ht="15" thickTop="1">
      <c r="B69" s="48"/>
    </row>
    <row r="70" spans="2:14" ht="15" thickBot="1"/>
    <row r="71" spans="2:14" ht="16.2" thickTop="1">
      <c r="B71" s="1"/>
      <c r="C71" s="2"/>
      <c r="D71" s="2"/>
      <c r="E71" s="2"/>
      <c r="F71" s="181" t="s">
        <v>0</v>
      </c>
      <c r="G71" s="181"/>
      <c r="H71" s="182" t="s">
        <v>1</v>
      </c>
      <c r="I71" s="182"/>
      <c r="J71" s="182"/>
      <c r="K71" s="182"/>
      <c r="L71" s="182"/>
      <c r="M71" s="182"/>
      <c r="N71" s="182"/>
    </row>
    <row r="72" spans="2:14" ht="15.6">
      <c r="B72" s="3"/>
      <c r="C72" s="4" t="s">
        <v>2</v>
      </c>
      <c r="D72" s="5"/>
      <c r="E72" s="6"/>
      <c r="F72" s="183" t="s">
        <v>3</v>
      </c>
      <c r="G72" s="183"/>
      <c r="H72" s="184" t="s">
        <v>4</v>
      </c>
      <c r="I72" s="184"/>
      <c r="J72" s="184"/>
      <c r="K72" s="184"/>
      <c r="L72" s="184"/>
      <c r="M72" s="184"/>
      <c r="N72" s="184"/>
    </row>
    <row r="73" spans="2:14" ht="15.6">
      <c r="B73" s="7"/>
      <c r="C73" s="8"/>
      <c r="D73" s="6"/>
      <c r="E73" s="6"/>
      <c r="F73" s="185" t="s">
        <v>5</v>
      </c>
      <c r="G73" s="185"/>
      <c r="H73" s="186" t="s">
        <v>33</v>
      </c>
      <c r="I73" s="186"/>
      <c r="J73" s="186"/>
      <c r="K73" s="186"/>
      <c r="L73" s="186"/>
      <c r="M73" s="186"/>
      <c r="N73" s="186"/>
    </row>
    <row r="74" spans="2:14" ht="21.6" thickBot="1">
      <c r="B74" s="9"/>
      <c r="C74" s="10" t="s">
        <v>7</v>
      </c>
      <c r="D74" s="6"/>
      <c r="E74" s="6"/>
      <c r="F74" s="187" t="s">
        <v>8</v>
      </c>
      <c r="G74" s="187"/>
      <c r="H74" s="188">
        <v>44695</v>
      </c>
      <c r="I74" s="188"/>
      <c r="J74" s="188"/>
      <c r="K74" s="11" t="s">
        <v>9</v>
      </c>
      <c r="L74" s="189"/>
      <c r="M74" s="189"/>
      <c r="N74" s="189"/>
    </row>
    <row r="75" spans="2:14" ht="16.2" thickTop="1">
      <c r="B75" s="12"/>
      <c r="C75" s="6"/>
      <c r="D75" s="6"/>
      <c r="E75" s="6"/>
      <c r="F75" s="13"/>
      <c r="G75" s="6"/>
      <c r="H75" s="6"/>
      <c r="I75" s="14"/>
      <c r="J75" s="15"/>
      <c r="K75" s="15"/>
      <c r="L75" s="15"/>
      <c r="M75" s="15"/>
      <c r="N75" s="16"/>
    </row>
    <row r="76" spans="2:14" ht="16.2" thickBot="1">
      <c r="B76" s="17" t="s">
        <v>10</v>
      </c>
      <c r="C76" s="174" t="s">
        <v>163</v>
      </c>
      <c r="D76" s="174"/>
      <c r="E76" s="18"/>
      <c r="F76" s="19" t="s">
        <v>11</v>
      </c>
      <c r="G76" s="175" t="s">
        <v>180</v>
      </c>
      <c r="H76" s="175"/>
      <c r="I76" s="175"/>
      <c r="J76" s="175"/>
      <c r="K76" s="175"/>
      <c r="L76" s="175"/>
      <c r="M76" s="175"/>
      <c r="N76" s="175"/>
    </row>
    <row r="77" spans="2:14">
      <c r="B77" s="20" t="s">
        <v>12</v>
      </c>
      <c r="C77" s="176" t="s">
        <v>170</v>
      </c>
      <c r="D77" s="176"/>
      <c r="E77" s="21"/>
      <c r="F77" s="22" t="s">
        <v>13</v>
      </c>
      <c r="G77" s="177" t="s">
        <v>128</v>
      </c>
      <c r="H77" s="177"/>
      <c r="I77" s="177"/>
      <c r="J77" s="177"/>
      <c r="K77" s="177"/>
      <c r="L77" s="177"/>
      <c r="M77" s="177"/>
      <c r="N77" s="177"/>
    </row>
    <row r="78" spans="2:14">
      <c r="B78" s="23" t="s">
        <v>14</v>
      </c>
      <c r="C78" s="178" t="s">
        <v>171</v>
      </c>
      <c r="D78" s="178"/>
      <c r="E78" s="21"/>
      <c r="F78" s="24" t="s">
        <v>15</v>
      </c>
      <c r="G78" s="179" t="s">
        <v>129</v>
      </c>
      <c r="H78" s="179"/>
      <c r="I78" s="179"/>
      <c r="J78" s="179"/>
      <c r="K78" s="179"/>
      <c r="L78" s="179"/>
      <c r="M78" s="179"/>
      <c r="N78" s="179"/>
    </row>
    <row r="79" spans="2:14">
      <c r="B79" s="23" t="s">
        <v>16</v>
      </c>
      <c r="C79" s="178" t="s">
        <v>172</v>
      </c>
      <c r="D79" s="178"/>
      <c r="E79" s="21"/>
      <c r="F79" s="25" t="s">
        <v>17</v>
      </c>
      <c r="G79" s="192" t="s">
        <v>130</v>
      </c>
      <c r="H79" s="192"/>
      <c r="I79" s="192"/>
      <c r="J79" s="192"/>
      <c r="K79" s="192"/>
      <c r="L79" s="192"/>
      <c r="M79" s="192"/>
      <c r="N79" s="192"/>
    </row>
    <row r="80" spans="2:14" ht="15.6">
      <c r="B80" s="7"/>
      <c r="C80" s="6"/>
      <c r="D80" s="6"/>
      <c r="E80" s="6"/>
      <c r="F80" s="13"/>
      <c r="G80" s="26"/>
      <c r="H80" s="26"/>
      <c r="I80" s="26"/>
      <c r="J80" s="6"/>
      <c r="K80" s="6"/>
      <c r="L80" s="6"/>
      <c r="M80" s="27"/>
      <c r="N80" s="28"/>
    </row>
    <row r="81" spans="2:14" ht="15.6">
      <c r="B81" s="29" t="s">
        <v>18</v>
      </c>
      <c r="C81" s="6"/>
      <c r="D81" s="6"/>
      <c r="E81" s="6"/>
      <c r="F81" s="24">
        <v>1</v>
      </c>
      <c r="G81" s="24">
        <v>2</v>
      </c>
      <c r="H81" s="24">
        <v>3</v>
      </c>
      <c r="I81" s="24">
        <v>4</v>
      </c>
      <c r="J81" s="24">
        <v>5</v>
      </c>
      <c r="K81" s="180" t="s">
        <v>19</v>
      </c>
      <c r="L81" s="180"/>
      <c r="M81" s="24" t="s">
        <v>20</v>
      </c>
      <c r="N81" s="30" t="s">
        <v>21</v>
      </c>
    </row>
    <row r="82" spans="2:14">
      <c r="B82" s="31" t="s">
        <v>22</v>
      </c>
      <c r="C82" s="32" t="str">
        <f>IF(C77&gt;"",C77,"")</f>
        <v>Risto Jokiranta</v>
      </c>
      <c r="D82" s="32" t="str">
        <f>IF(G77&gt;"",G77,"")</f>
        <v>Juho Kahlos</v>
      </c>
      <c r="E82" s="33"/>
      <c r="F82" s="34">
        <v>-2</v>
      </c>
      <c r="G82" s="34">
        <v>-7</v>
      </c>
      <c r="H82" s="34">
        <v>-5</v>
      </c>
      <c r="I82" s="34"/>
      <c r="J82" s="34"/>
      <c r="K82" s="35">
        <f>IF(ISBLANK(F82),"",COUNTIF(F82:J82,"&gt;=0"))</f>
        <v>0</v>
      </c>
      <c r="L82" s="35">
        <f>IF(ISBLANK(F82),"",(IF(LEFT(F82,1)="-",1,0)+IF(LEFT(G82,1)="-",1,0)+IF(LEFT(H82,1)="-",1,0)+IF(LEFT(I82,1)="-",1,0)+IF(LEFT(J82,1)="-",1,0)))</f>
        <v>3</v>
      </c>
      <c r="M82" s="36" t="str">
        <f t="shared" ref="M82:M86" si="5">IF(K82=3,1,"")</f>
        <v/>
      </c>
      <c r="N82" s="37">
        <f t="shared" ref="N82:N86" si="6">IF(L82=3,1,"")</f>
        <v>1</v>
      </c>
    </row>
    <row r="83" spans="2:14">
      <c r="B83" s="31" t="s">
        <v>23</v>
      </c>
      <c r="C83" s="32" t="str">
        <f>IF(C78&gt;"",C78,"")</f>
        <v>Elia Viljamaa</v>
      </c>
      <c r="D83" s="32" t="str">
        <f>IF(G78&gt;"",G78,"")</f>
        <v>Vincent Joki</v>
      </c>
      <c r="E83" s="33"/>
      <c r="F83" s="34">
        <v>7</v>
      </c>
      <c r="G83" s="34">
        <v>-8</v>
      </c>
      <c r="H83" s="34">
        <v>-8</v>
      </c>
      <c r="I83" s="34">
        <v>-6</v>
      </c>
      <c r="J83" s="34"/>
      <c r="K83" s="35">
        <f>IF(ISBLANK(F83),"",COUNTIF(F83:J83,"&gt;=0"))</f>
        <v>1</v>
      </c>
      <c r="L83" s="35">
        <f>IF(ISBLANK(F83),"",(IF(LEFT(F83,1)="-",1,0)+IF(LEFT(G83,1)="-",1,0)+IF(LEFT(H83,1)="-",1,0)+IF(LEFT(I83,1)="-",1,0)+IF(LEFT(J83,1)="-",1,0)))</f>
        <v>3</v>
      </c>
      <c r="M83" s="36" t="str">
        <f t="shared" si="5"/>
        <v/>
      </c>
      <c r="N83" s="37">
        <f t="shared" si="6"/>
        <v>1</v>
      </c>
    </row>
    <row r="84" spans="2:14">
      <c r="B84" s="31" t="s">
        <v>24</v>
      </c>
      <c r="C84" s="32" t="str">
        <f>IF(C79&gt;"",C79,"")</f>
        <v>Jami Kokkola</v>
      </c>
      <c r="D84" s="32" t="str">
        <f>IF(G79&gt;"",G79,"")</f>
        <v>Suphanat Chonwachirathanin</v>
      </c>
      <c r="E84" s="33"/>
      <c r="F84" s="34">
        <v>-7</v>
      </c>
      <c r="G84" s="34">
        <v>-11</v>
      </c>
      <c r="H84" s="34">
        <v>-7</v>
      </c>
      <c r="I84" s="34"/>
      <c r="J84" s="34"/>
      <c r="K84" s="35">
        <f>IF(ISBLANK(F84),"",COUNTIF(F84:J84,"&gt;=0"))</f>
        <v>0</v>
      </c>
      <c r="L84" s="35">
        <f>IF(ISBLANK(F84),"",(IF(LEFT(F84,1)="-",1,0)+IF(LEFT(G84,1)="-",1,0)+IF(LEFT(H84,1)="-",1,0)+IF(LEFT(I84,1)="-",1,0)+IF(LEFT(J84,1)="-",1,0)))</f>
        <v>3</v>
      </c>
      <c r="M84" s="36" t="str">
        <f t="shared" si="5"/>
        <v/>
      </c>
      <c r="N84" s="37">
        <f t="shared" si="6"/>
        <v>1</v>
      </c>
    </row>
    <row r="85" spans="2:14">
      <c r="B85" s="31" t="s">
        <v>25</v>
      </c>
      <c r="C85" s="32" t="str">
        <f>IF(C77&gt;"",C77,"")</f>
        <v>Risto Jokiranta</v>
      </c>
      <c r="D85" s="32" t="str">
        <f>IF(G78&gt;"",G78,"")</f>
        <v>Vincent Joki</v>
      </c>
      <c r="E85" s="33"/>
      <c r="F85" s="34"/>
      <c r="G85" s="34"/>
      <c r="H85" s="34"/>
      <c r="I85" s="34"/>
      <c r="J85" s="34"/>
      <c r="K85" s="35" t="str">
        <f>IF(ISBLANK(F85),"",COUNTIF(F85:J85,"&gt;=0"))</f>
        <v/>
      </c>
      <c r="L85" s="35" t="str">
        <f>IF(ISBLANK(F85),"",(IF(LEFT(F85,1)="-",1,0)+IF(LEFT(G85,1)="-",1,0)+IF(LEFT(H85,1)="-",1,0)+IF(LEFT(I85,1)="-",1,0)+IF(LEFT(J85,1)="-",1,0)))</f>
        <v/>
      </c>
      <c r="M85" s="36" t="str">
        <f t="shared" si="5"/>
        <v/>
      </c>
      <c r="N85" s="37" t="str">
        <f t="shared" si="6"/>
        <v/>
      </c>
    </row>
    <row r="86" spans="2:14">
      <c r="B86" s="31" t="s">
        <v>26</v>
      </c>
      <c r="C86" s="32" t="str">
        <f>IF(C78&gt;"",C78,"")</f>
        <v>Elia Viljamaa</v>
      </c>
      <c r="D86" s="32" t="str">
        <f>IF(G77&gt;"",G77,"")</f>
        <v>Juho Kahlos</v>
      </c>
      <c r="E86" s="33"/>
      <c r="F86" s="34"/>
      <c r="G86" s="34"/>
      <c r="H86" s="34"/>
      <c r="I86" s="34"/>
      <c r="J86" s="34"/>
      <c r="K86" s="35" t="str">
        <f>IF(ISBLANK(F86),"",COUNTIF(F86:J86,"&gt;=0"))</f>
        <v/>
      </c>
      <c r="L86" s="35" t="str">
        <f>IF(ISBLANK(F86),"",(IF(LEFT(F86,1)="-",1,0)+IF(LEFT(G86,1)="-",1,0)+IF(LEFT(H86,1)="-",1,0)+IF(LEFT(I86,1)="-",1,0)+IF(LEFT(J86,1)="-",1,0)))</f>
        <v/>
      </c>
      <c r="M86" s="36" t="str">
        <f t="shared" si="5"/>
        <v/>
      </c>
      <c r="N86" s="37" t="str">
        <f t="shared" si="6"/>
        <v/>
      </c>
    </row>
    <row r="87" spans="2:14" ht="15.6">
      <c r="B87" s="7"/>
      <c r="C87" s="6"/>
      <c r="D87" s="6"/>
      <c r="E87" s="6"/>
      <c r="F87" s="6"/>
      <c r="G87" s="6"/>
      <c r="H87" s="6"/>
      <c r="I87" s="172" t="s">
        <v>27</v>
      </c>
      <c r="J87" s="172"/>
      <c r="K87" s="38">
        <f>SUM(K82:K86)</f>
        <v>1</v>
      </c>
      <c r="L87" s="38">
        <f>SUM(L82:L86)</f>
        <v>9</v>
      </c>
      <c r="M87" s="38">
        <f>SUM(M82:M86)</f>
        <v>0</v>
      </c>
      <c r="N87" s="39">
        <f>SUM(N82:N86)</f>
        <v>3</v>
      </c>
    </row>
    <row r="88" spans="2:14" ht="15.6">
      <c r="B88" s="40" t="s">
        <v>28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28"/>
    </row>
    <row r="89" spans="2:14" ht="15.6">
      <c r="B89" s="41" t="s">
        <v>29</v>
      </c>
      <c r="C89" s="42"/>
      <c r="D89" s="42" t="s">
        <v>30</v>
      </c>
      <c r="E89" s="42"/>
      <c r="F89" s="42"/>
      <c r="G89" s="42" t="s">
        <v>31</v>
      </c>
      <c r="H89" s="42"/>
      <c r="I89" s="42"/>
      <c r="J89" s="43" t="s">
        <v>32</v>
      </c>
      <c r="K89" s="6"/>
      <c r="L89" s="6"/>
      <c r="M89" s="6"/>
      <c r="N89" s="28"/>
    </row>
    <row r="90" spans="2:14" ht="18" thickBot="1">
      <c r="B90" s="7"/>
      <c r="C90" s="6"/>
      <c r="D90" s="6"/>
      <c r="E90" s="6"/>
      <c r="F90" s="6"/>
      <c r="G90" s="6"/>
      <c r="H90" s="6"/>
      <c r="I90" s="6"/>
      <c r="J90" s="173" t="str">
        <f>IF(M87=3,C76,IF(N87=3,G76,""))</f>
        <v>TIP-70 1</v>
      </c>
      <c r="K90" s="173"/>
      <c r="L90" s="173"/>
      <c r="M90" s="173"/>
      <c r="N90" s="173"/>
    </row>
    <row r="91" spans="2:14" ht="18" thickBot="1">
      <c r="B91" s="44"/>
      <c r="C91" s="45"/>
      <c r="D91" s="45"/>
      <c r="E91" s="45"/>
      <c r="F91" s="45"/>
      <c r="G91" s="45"/>
      <c r="H91" s="45"/>
      <c r="I91" s="45"/>
      <c r="J91" s="46"/>
      <c r="K91" s="46"/>
      <c r="L91" s="46"/>
      <c r="M91" s="46"/>
      <c r="N91" s="47"/>
    </row>
    <row r="92" spans="2:14" ht="15" thickTop="1">
      <c r="B92" s="48"/>
    </row>
    <row r="93" spans="2:14" ht="15" thickBot="1"/>
    <row r="94" spans="2:14" ht="16.2" thickTop="1">
      <c r="B94" s="1"/>
      <c r="C94" s="2"/>
      <c r="D94" s="2"/>
      <c r="E94" s="2"/>
      <c r="F94" s="181" t="s">
        <v>0</v>
      </c>
      <c r="G94" s="181"/>
      <c r="H94" s="182" t="s">
        <v>1</v>
      </c>
      <c r="I94" s="182"/>
      <c r="J94" s="182"/>
      <c r="K94" s="182"/>
      <c r="L94" s="182"/>
      <c r="M94" s="182"/>
      <c r="N94" s="182"/>
    </row>
    <row r="95" spans="2:14" ht="15.6">
      <c r="B95" s="3"/>
      <c r="C95" s="4" t="s">
        <v>2</v>
      </c>
      <c r="D95" s="5"/>
      <c r="E95" s="6"/>
      <c r="F95" s="183" t="s">
        <v>3</v>
      </c>
      <c r="G95" s="183"/>
      <c r="H95" s="184" t="s">
        <v>4</v>
      </c>
      <c r="I95" s="184"/>
      <c r="J95" s="184"/>
      <c r="K95" s="184"/>
      <c r="L95" s="184"/>
      <c r="M95" s="184"/>
      <c r="N95" s="184"/>
    </row>
    <row r="96" spans="2:14" ht="15.6">
      <c r="B96" s="7"/>
      <c r="C96" s="8"/>
      <c r="D96" s="6"/>
      <c r="E96" s="6"/>
      <c r="F96" s="185" t="s">
        <v>5</v>
      </c>
      <c r="G96" s="185"/>
      <c r="H96" s="186" t="s">
        <v>33</v>
      </c>
      <c r="I96" s="186"/>
      <c r="J96" s="186"/>
      <c r="K96" s="186"/>
      <c r="L96" s="186"/>
      <c r="M96" s="186"/>
      <c r="N96" s="186"/>
    </row>
    <row r="97" spans="2:14" ht="21.6" thickBot="1">
      <c r="B97" s="9"/>
      <c r="C97" s="10" t="s">
        <v>7</v>
      </c>
      <c r="D97" s="6"/>
      <c r="E97" s="6"/>
      <c r="F97" s="187" t="s">
        <v>8</v>
      </c>
      <c r="G97" s="187"/>
      <c r="H97" s="188">
        <v>44695</v>
      </c>
      <c r="I97" s="188"/>
      <c r="J97" s="188"/>
      <c r="K97" s="11" t="s">
        <v>9</v>
      </c>
      <c r="L97" s="189"/>
      <c r="M97" s="189"/>
      <c r="N97" s="189"/>
    </row>
    <row r="98" spans="2:14" ht="16.2" thickTop="1">
      <c r="B98" s="12"/>
      <c r="C98" s="6"/>
      <c r="D98" s="6"/>
      <c r="E98" s="6"/>
      <c r="F98" s="13"/>
      <c r="G98" s="6"/>
      <c r="H98" s="6"/>
      <c r="I98" s="14"/>
      <c r="J98" s="15"/>
      <c r="K98" s="15"/>
      <c r="L98" s="15"/>
      <c r="M98" s="15"/>
      <c r="N98" s="16"/>
    </row>
    <row r="99" spans="2:14" ht="16.2" thickBot="1">
      <c r="B99" s="17" t="s">
        <v>10</v>
      </c>
      <c r="C99" s="174" t="s">
        <v>88</v>
      </c>
      <c r="D99" s="174"/>
      <c r="E99" s="18"/>
      <c r="F99" s="19" t="s">
        <v>11</v>
      </c>
      <c r="G99" s="175" t="s">
        <v>55</v>
      </c>
      <c r="H99" s="175"/>
      <c r="I99" s="175"/>
      <c r="J99" s="175"/>
      <c r="K99" s="175"/>
      <c r="L99" s="175"/>
      <c r="M99" s="175"/>
      <c r="N99" s="175"/>
    </row>
    <row r="100" spans="2:14">
      <c r="B100" s="20" t="s">
        <v>12</v>
      </c>
      <c r="C100" s="176" t="s">
        <v>128</v>
      </c>
      <c r="D100" s="176"/>
      <c r="E100" s="21"/>
      <c r="F100" s="22" t="s">
        <v>13</v>
      </c>
      <c r="G100" s="177" t="s">
        <v>186</v>
      </c>
      <c r="H100" s="177"/>
      <c r="I100" s="177"/>
      <c r="J100" s="177"/>
      <c r="K100" s="177"/>
      <c r="L100" s="177"/>
      <c r="M100" s="177"/>
      <c r="N100" s="177"/>
    </row>
    <row r="101" spans="2:14">
      <c r="B101" s="23" t="s">
        <v>14</v>
      </c>
      <c r="C101" s="178" t="s">
        <v>129</v>
      </c>
      <c r="D101" s="178"/>
      <c r="E101" s="21"/>
      <c r="F101" s="24" t="s">
        <v>15</v>
      </c>
      <c r="G101" s="179" t="s">
        <v>185</v>
      </c>
      <c r="H101" s="179"/>
      <c r="I101" s="179"/>
      <c r="J101" s="179"/>
      <c r="K101" s="179"/>
      <c r="L101" s="179"/>
      <c r="M101" s="179"/>
      <c r="N101" s="179"/>
    </row>
    <row r="102" spans="2:14">
      <c r="B102" s="23" t="s">
        <v>16</v>
      </c>
      <c r="C102" s="178" t="s">
        <v>130</v>
      </c>
      <c r="D102" s="178"/>
      <c r="E102" s="21"/>
      <c r="F102" s="25" t="s">
        <v>17</v>
      </c>
      <c r="G102" s="179" t="s">
        <v>187</v>
      </c>
      <c r="H102" s="179"/>
      <c r="I102" s="179"/>
      <c r="J102" s="179"/>
      <c r="K102" s="179"/>
      <c r="L102" s="179"/>
      <c r="M102" s="179"/>
      <c r="N102" s="179"/>
    </row>
    <row r="103" spans="2:14" ht="15.6">
      <c r="B103" s="7"/>
      <c r="C103" s="6"/>
      <c r="D103" s="6"/>
      <c r="E103" s="6"/>
      <c r="F103" s="13"/>
      <c r="G103" s="26"/>
      <c r="H103" s="26"/>
      <c r="I103" s="26"/>
      <c r="J103" s="6"/>
      <c r="K103" s="6"/>
      <c r="L103" s="6"/>
      <c r="M103" s="27"/>
      <c r="N103" s="28"/>
    </row>
    <row r="104" spans="2:14" ht="15.6">
      <c r="B104" s="29" t="s">
        <v>18</v>
      </c>
      <c r="C104" s="6"/>
      <c r="D104" s="6"/>
      <c r="E104" s="6"/>
      <c r="F104" s="24">
        <v>1</v>
      </c>
      <c r="G104" s="24">
        <v>2</v>
      </c>
      <c r="H104" s="24">
        <v>3</v>
      </c>
      <c r="I104" s="24">
        <v>4</v>
      </c>
      <c r="J104" s="24">
        <v>5</v>
      </c>
      <c r="K104" s="180" t="s">
        <v>19</v>
      </c>
      <c r="L104" s="180"/>
      <c r="M104" s="24" t="s">
        <v>20</v>
      </c>
      <c r="N104" s="30" t="s">
        <v>21</v>
      </c>
    </row>
    <row r="105" spans="2:14">
      <c r="B105" s="31" t="s">
        <v>22</v>
      </c>
      <c r="C105" s="32" t="str">
        <f>IF(C100&gt;"",C100,"")</f>
        <v>Juho Kahlos</v>
      </c>
      <c r="D105" s="32" t="str">
        <f>IF(G100&gt;"",G100,"")</f>
        <v>Aleksi Räsänen</v>
      </c>
      <c r="E105" s="33"/>
      <c r="F105" s="34">
        <v>-6</v>
      </c>
      <c r="G105" s="34">
        <v>-8</v>
      </c>
      <c r="H105" s="34">
        <v>-7</v>
      </c>
      <c r="I105" s="34"/>
      <c r="J105" s="34"/>
      <c r="K105" s="35">
        <f>IF(ISBLANK(F105),"",COUNTIF(F105:J105,"&gt;=0"))</f>
        <v>0</v>
      </c>
      <c r="L105" s="35">
        <f>IF(ISBLANK(F105),"",(IF(LEFT(F105,1)="-",1,0)+IF(LEFT(G105,1)="-",1,0)+IF(LEFT(H105,1)="-",1,0)+IF(LEFT(I105,1)="-",1,0)+IF(LEFT(J105,1)="-",1,0)))</f>
        <v>3</v>
      </c>
      <c r="M105" s="36" t="str">
        <f t="shared" ref="M105:M109" si="7">IF(K105=3,1,"")</f>
        <v/>
      </c>
      <c r="N105" s="37">
        <f t="shared" ref="N105:N109" si="8">IF(L105=3,1,"")</f>
        <v>1</v>
      </c>
    </row>
    <row r="106" spans="2:14">
      <c r="B106" s="31" t="s">
        <v>23</v>
      </c>
      <c r="C106" s="32" t="str">
        <f>IF(C101&gt;"",C101,"")</f>
        <v>Vincent Joki</v>
      </c>
      <c r="D106" s="32" t="str">
        <f>IF(G101&gt;"",G101,"")</f>
        <v>Lauri Hakaste</v>
      </c>
      <c r="E106" s="33"/>
      <c r="F106" s="34">
        <v>-6</v>
      </c>
      <c r="G106" s="34">
        <v>-5</v>
      </c>
      <c r="H106" s="34">
        <v>-3</v>
      </c>
      <c r="I106" s="34"/>
      <c r="J106" s="34"/>
      <c r="K106" s="35">
        <f>IF(ISBLANK(F106),"",COUNTIF(F106:J106,"&gt;=0"))</f>
        <v>0</v>
      </c>
      <c r="L106" s="35">
        <f>IF(ISBLANK(F106),"",(IF(LEFT(F106,1)="-",1,0)+IF(LEFT(G106,1)="-",1,0)+IF(LEFT(H106,1)="-",1,0)+IF(LEFT(I106,1)="-",1,0)+IF(LEFT(J106,1)="-",1,0)))</f>
        <v>3</v>
      </c>
      <c r="M106" s="36" t="str">
        <f t="shared" si="7"/>
        <v/>
      </c>
      <c r="N106" s="37">
        <f t="shared" si="8"/>
        <v>1</v>
      </c>
    </row>
    <row r="107" spans="2:14">
      <c r="B107" s="31" t="s">
        <v>24</v>
      </c>
      <c r="C107" s="32" t="str">
        <f>IF(C102&gt;"",C102,"")</f>
        <v>Suphanat Chonwachirathanin</v>
      </c>
      <c r="D107" s="32" t="str">
        <f>IF(G102&gt;"",G102,"")</f>
        <v>Sam Li</v>
      </c>
      <c r="E107" s="33"/>
      <c r="F107" s="34">
        <v>-9</v>
      </c>
      <c r="G107" s="34">
        <v>1</v>
      </c>
      <c r="H107" s="34">
        <v>-3</v>
      </c>
      <c r="I107" s="34">
        <v>-5</v>
      </c>
      <c r="J107" s="34"/>
      <c r="K107" s="35">
        <f>IF(ISBLANK(F107),"",COUNTIF(F107:J107,"&gt;=0"))</f>
        <v>1</v>
      </c>
      <c r="L107" s="35">
        <f>IF(ISBLANK(F107),"",(IF(LEFT(F107,1)="-",1,0)+IF(LEFT(G107,1)="-",1,0)+IF(LEFT(H107,1)="-",1,0)+IF(LEFT(I107,1)="-",1,0)+IF(LEFT(J107,1)="-",1,0)))</f>
        <v>3</v>
      </c>
      <c r="M107" s="36" t="str">
        <f t="shared" si="7"/>
        <v/>
      </c>
      <c r="N107" s="37">
        <f t="shared" si="8"/>
        <v>1</v>
      </c>
    </row>
    <row r="108" spans="2:14">
      <c r="B108" s="31" t="s">
        <v>25</v>
      </c>
      <c r="C108" s="32" t="str">
        <f>IF(C100&gt;"",C100,"")</f>
        <v>Juho Kahlos</v>
      </c>
      <c r="D108" s="32" t="str">
        <f>IF(G101&gt;"",G101,"")</f>
        <v>Lauri Hakaste</v>
      </c>
      <c r="E108" s="33"/>
      <c r="F108" s="34"/>
      <c r="G108" s="34"/>
      <c r="H108" s="34"/>
      <c r="I108" s="34"/>
      <c r="J108" s="34"/>
      <c r="K108" s="35" t="str">
        <f>IF(ISBLANK(F108),"",COUNTIF(F108:J108,"&gt;=0"))</f>
        <v/>
      </c>
      <c r="L108" s="35" t="str">
        <f>IF(ISBLANK(F108),"",(IF(LEFT(F108,1)="-",1,0)+IF(LEFT(G108,1)="-",1,0)+IF(LEFT(H108,1)="-",1,0)+IF(LEFT(I108,1)="-",1,0)+IF(LEFT(J108,1)="-",1,0)))</f>
        <v/>
      </c>
      <c r="M108" s="36" t="str">
        <f t="shared" si="7"/>
        <v/>
      </c>
      <c r="N108" s="37" t="str">
        <f t="shared" si="8"/>
        <v/>
      </c>
    </row>
    <row r="109" spans="2:14">
      <c r="B109" s="31" t="s">
        <v>26</v>
      </c>
      <c r="C109" s="32" t="str">
        <f>IF(C101&gt;"",C101,"")</f>
        <v>Vincent Joki</v>
      </c>
      <c r="D109" s="32" t="str">
        <f>IF(G100&gt;"",G100,"")</f>
        <v>Aleksi Räsänen</v>
      </c>
      <c r="E109" s="33"/>
      <c r="F109" s="34"/>
      <c r="G109" s="34"/>
      <c r="H109" s="34"/>
      <c r="I109" s="34"/>
      <c r="J109" s="34"/>
      <c r="K109" s="35" t="str">
        <f>IF(ISBLANK(F109),"",COUNTIF(F109:J109,"&gt;=0"))</f>
        <v/>
      </c>
      <c r="L109" s="35" t="str">
        <f>IF(ISBLANK(F109),"",(IF(LEFT(F109,1)="-",1,0)+IF(LEFT(G109,1)="-",1,0)+IF(LEFT(H109,1)="-",1,0)+IF(LEFT(I109,1)="-",1,0)+IF(LEFT(J109,1)="-",1,0)))</f>
        <v/>
      </c>
      <c r="M109" s="36" t="str">
        <f t="shared" si="7"/>
        <v/>
      </c>
      <c r="N109" s="37" t="str">
        <f t="shared" si="8"/>
        <v/>
      </c>
    </row>
    <row r="110" spans="2:14" ht="15.6">
      <c r="B110" s="7"/>
      <c r="C110" s="6"/>
      <c r="D110" s="6"/>
      <c r="E110" s="6"/>
      <c r="F110" s="6"/>
      <c r="G110" s="6"/>
      <c r="H110" s="6"/>
      <c r="I110" s="172" t="s">
        <v>27</v>
      </c>
      <c r="J110" s="172"/>
      <c r="K110" s="38">
        <f>SUM(K105:K109)</f>
        <v>1</v>
      </c>
      <c r="L110" s="38">
        <f>SUM(L105:L109)</f>
        <v>9</v>
      </c>
      <c r="M110" s="38">
        <f>SUM(M105:M109)</f>
        <v>0</v>
      </c>
      <c r="N110" s="39">
        <f>SUM(N105:N109)</f>
        <v>3</v>
      </c>
    </row>
    <row r="111" spans="2:14" ht="15.6">
      <c r="B111" s="40" t="s">
        <v>28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28"/>
    </row>
    <row r="112" spans="2:14" ht="15.6">
      <c r="B112" s="41" t="s">
        <v>29</v>
      </c>
      <c r="C112" s="42"/>
      <c r="D112" s="42" t="s">
        <v>30</v>
      </c>
      <c r="E112" s="42"/>
      <c r="F112" s="42"/>
      <c r="G112" s="42" t="s">
        <v>31</v>
      </c>
      <c r="H112" s="42"/>
      <c r="I112" s="42"/>
      <c r="J112" s="43" t="s">
        <v>32</v>
      </c>
      <c r="K112" s="6"/>
      <c r="L112" s="6"/>
      <c r="M112" s="6"/>
      <c r="N112" s="28"/>
    </row>
    <row r="113" spans="2:14" ht="18" thickBot="1">
      <c r="B113" s="7"/>
      <c r="C113" s="6"/>
      <c r="D113" s="6"/>
      <c r="E113" s="6"/>
      <c r="F113" s="6"/>
      <c r="G113" s="6"/>
      <c r="H113" s="6"/>
      <c r="I113" s="6"/>
      <c r="J113" s="173" t="str">
        <f>IF(M110=3,C99,IF(N110=3,G99,""))</f>
        <v>PT Espoo</v>
      </c>
      <c r="K113" s="173"/>
      <c r="L113" s="173"/>
      <c r="M113" s="173"/>
      <c r="N113" s="173"/>
    </row>
    <row r="114" spans="2:14" ht="18" thickBot="1">
      <c r="B114" s="44"/>
      <c r="C114" s="45"/>
      <c r="D114" s="45"/>
      <c r="E114" s="45"/>
      <c r="F114" s="45"/>
      <c r="G114" s="45"/>
      <c r="H114" s="45"/>
      <c r="I114" s="45"/>
      <c r="J114" s="46"/>
      <c r="K114" s="46"/>
      <c r="L114" s="46"/>
      <c r="M114" s="46"/>
      <c r="N114" s="47"/>
    </row>
    <row r="115" spans="2:14" ht="15" thickTop="1">
      <c r="B115" s="48"/>
    </row>
    <row r="116" spans="2:14" ht="15" thickBot="1"/>
    <row r="117" spans="2:14" ht="16.2" thickTop="1">
      <c r="B117" s="1"/>
      <c r="C117" s="2"/>
      <c r="D117" s="2"/>
      <c r="E117" s="2"/>
      <c r="F117" s="181" t="s">
        <v>0</v>
      </c>
      <c r="G117" s="181"/>
      <c r="H117" s="182" t="s">
        <v>1</v>
      </c>
      <c r="I117" s="182"/>
      <c r="J117" s="182"/>
      <c r="K117" s="182"/>
      <c r="L117" s="182"/>
      <c r="M117" s="182"/>
      <c r="N117" s="182"/>
    </row>
    <row r="118" spans="2:14" ht="15.6">
      <c r="B118" s="3"/>
      <c r="C118" s="4" t="s">
        <v>2</v>
      </c>
      <c r="D118" s="5"/>
      <c r="E118" s="6"/>
      <c r="F118" s="183" t="s">
        <v>3</v>
      </c>
      <c r="G118" s="183"/>
      <c r="H118" s="184" t="s">
        <v>4</v>
      </c>
      <c r="I118" s="184"/>
      <c r="J118" s="184"/>
      <c r="K118" s="184"/>
      <c r="L118" s="184"/>
      <c r="M118" s="184"/>
      <c r="N118" s="184"/>
    </row>
    <row r="119" spans="2:14" ht="15.6">
      <c r="B119" s="7"/>
      <c r="C119" s="8"/>
      <c r="D119" s="6"/>
      <c r="E119" s="6"/>
      <c r="F119" s="185" t="s">
        <v>5</v>
      </c>
      <c r="G119" s="185"/>
      <c r="H119" s="186" t="s">
        <v>33</v>
      </c>
      <c r="I119" s="186"/>
      <c r="J119" s="186"/>
      <c r="K119" s="186"/>
      <c r="L119" s="186"/>
      <c r="M119" s="186"/>
      <c r="N119" s="186"/>
    </row>
    <row r="120" spans="2:14" ht="21.6" thickBot="1">
      <c r="B120" s="9"/>
      <c r="C120" s="10" t="s">
        <v>7</v>
      </c>
      <c r="D120" s="6"/>
      <c r="E120" s="6"/>
      <c r="F120" s="187" t="s">
        <v>8</v>
      </c>
      <c r="G120" s="187"/>
      <c r="H120" s="188">
        <v>44695</v>
      </c>
      <c r="I120" s="188"/>
      <c r="J120" s="188"/>
      <c r="K120" s="11" t="s">
        <v>9</v>
      </c>
      <c r="L120" s="189"/>
      <c r="M120" s="189"/>
      <c r="N120" s="189"/>
    </row>
    <row r="121" spans="2:14" ht="16.2" thickTop="1">
      <c r="B121" s="12"/>
      <c r="C121" s="6"/>
      <c r="D121" s="6"/>
      <c r="E121" s="6"/>
      <c r="F121" s="13"/>
      <c r="G121" s="6"/>
      <c r="H121" s="6"/>
      <c r="I121" s="14"/>
      <c r="J121" s="15"/>
      <c r="K121" s="15"/>
      <c r="L121" s="15"/>
      <c r="M121" s="15"/>
      <c r="N121" s="16"/>
    </row>
    <row r="122" spans="2:14" ht="16.2" thickBot="1">
      <c r="B122" s="17" t="s">
        <v>10</v>
      </c>
      <c r="C122" s="174" t="s">
        <v>188</v>
      </c>
      <c r="D122" s="174"/>
      <c r="E122" s="18"/>
      <c r="F122" s="19" t="s">
        <v>11</v>
      </c>
      <c r="G122" s="175" t="s">
        <v>162</v>
      </c>
      <c r="H122" s="175"/>
      <c r="I122" s="175"/>
      <c r="J122" s="175"/>
      <c r="K122" s="175"/>
      <c r="L122" s="175"/>
      <c r="M122" s="175"/>
      <c r="N122" s="175"/>
    </row>
    <row r="123" spans="2:14">
      <c r="B123" s="20" t="s">
        <v>12</v>
      </c>
      <c r="C123" s="176" t="s">
        <v>189</v>
      </c>
      <c r="D123" s="176"/>
      <c r="E123" s="21"/>
      <c r="F123" s="22" t="s">
        <v>13</v>
      </c>
      <c r="G123" s="177" t="s">
        <v>135</v>
      </c>
      <c r="H123" s="177"/>
      <c r="I123" s="177"/>
      <c r="J123" s="177"/>
      <c r="K123" s="177"/>
      <c r="L123" s="177"/>
      <c r="M123" s="177"/>
      <c r="N123" s="177"/>
    </row>
    <row r="124" spans="2:14">
      <c r="B124" s="23" t="s">
        <v>14</v>
      </c>
      <c r="C124" s="178" t="s">
        <v>190</v>
      </c>
      <c r="D124" s="178"/>
      <c r="E124" s="21"/>
      <c r="F124" s="24" t="s">
        <v>15</v>
      </c>
      <c r="G124" s="179" t="s">
        <v>134</v>
      </c>
      <c r="H124" s="179"/>
      <c r="I124" s="179"/>
      <c r="J124" s="179"/>
      <c r="K124" s="179"/>
      <c r="L124" s="179"/>
      <c r="M124" s="179"/>
      <c r="N124" s="179"/>
    </row>
    <row r="125" spans="2:14">
      <c r="B125" s="23" t="s">
        <v>16</v>
      </c>
      <c r="C125" s="178" t="s">
        <v>191</v>
      </c>
      <c r="D125" s="178"/>
      <c r="E125" s="21"/>
      <c r="F125" s="25" t="s">
        <v>17</v>
      </c>
      <c r="G125" s="179" t="s">
        <v>136</v>
      </c>
      <c r="H125" s="179"/>
      <c r="I125" s="179"/>
      <c r="J125" s="179"/>
      <c r="K125" s="179"/>
      <c r="L125" s="179"/>
      <c r="M125" s="179"/>
      <c r="N125" s="179"/>
    </row>
    <row r="126" spans="2:14" ht="15.6">
      <c r="B126" s="7"/>
      <c r="C126" s="6"/>
      <c r="D126" s="6"/>
      <c r="E126" s="6"/>
      <c r="F126" s="13"/>
      <c r="G126" s="26"/>
      <c r="H126" s="26"/>
      <c r="I126" s="26"/>
      <c r="J126" s="6"/>
      <c r="K126" s="6"/>
      <c r="L126" s="6"/>
      <c r="M126" s="27"/>
      <c r="N126" s="28"/>
    </row>
    <row r="127" spans="2:14" ht="15.6">
      <c r="B127" s="29" t="s">
        <v>18</v>
      </c>
      <c r="C127" s="6"/>
      <c r="D127" s="6"/>
      <c r="E127" s="6"/>
      <c r="F127" s="24">
        <v>1</v>
      </c>
      <c r="G127" s="24">
        <v>2</v>
      </c>
      <c r="H127" s="24">
        <v>3</v>
      </c>
      <c r="I127" s="24">
        <v>4</v>
      </c>
      <c r="J127" s="24">
        <v>5</v>
      </c>
      <c r="K127" s="180" t="s">
        <v>19</v>
      </c>
      <c r="L127" s="180"/>
      <c r="M127" s="24" t="s">
        <v>20</v>
      </c>
      <c r="N127" s="30" t="s">
        <v>21</v>
      </c>
    </row>
    <row r="128" spans="2:14">
      <c r="B128" s="31" t="s">
        <v>22</v>
      </c>
      <c r="C128" s="32" t="str">
        <f>IF(C123&gt;"",C123,"")</f>
        <v>Sam Khosravi</v>
      </c>
      <c r="D128" s="32" t="str">
        <f>IF(G123&gt;"",G123,"")</f>
        <v>Luka Oinas</v>
      </c>
      <c r="E128" s="33"/>
      <c r="F128" s="34">
        <v>5</v>
      </c>
      <c r="G128" s="34">
        <v>6</v>
      </c>
      <c r="H128" s="34">
        <v>3</v>
      </c>
      <c r="I128" s="34"/>
      <c r="J128" s="34"/>
      <c r="K128" s="35">
        <f>IF(ISBLANK(F128),"",COUNTIF(F128:J128,"&gt;=0"))</f>
        <v>3</v>
      </c>
      <c r="L128" s="35">
        <f>IF(ISBLANK(F128),"",(IF(LEFT(F128,1)="-",1,0)+IF(LEFT(G128,1)="-",1,0)+IF(LEFT(H128,1)="-",1,0)+IF(LEFT(I128,1)="-",1,0)+IF(LEFT(J128,1)="-",1,0)))</f>
        <v>0</v>
      </c>
      <c r="M128" s="36">
        <f t="shared" ref="M128:M132" si="9">IF(K128=3,1,"")</f>
        <v>1</v>
      </c>
      <c r="N128" s="37" t="str">
        <f t="shared" ref="N128:N132" si="10">IF(L128=3,1,"")</f>
        <v/>
      </c>
    </row>
    <row r="129" spans="2:14">
      <c r="B129" s="31" t="s">
        <v>23</v>
      </c>
      <c r="C129" s="32" t="str">
        <f>IF(C124&gt;"",C124,"")</f>
        <v>Rasmus Vesalainen</v>
      </c>
      <c r="D129" s="32" t="str">
        <f>IF(G124&gt;"",G124,"")</f>
        <v>Henri Kujala</v>
      </c>
      <c r="E129" s="33"/>
      <c r="F129" s="34">
        <v>7</v>
      </c>
      <c r="G129" s="34">
        <v>-10</v>
      </c>
      <c r="H129" s="34">
        <v>4</v>
      </c>
      <c r="I129" s="34">
        <v>-7</v>
      </c>
      <c r="J129" s="34">
        <v>-6</v>
      </c>
      <c r="K129" s="35">
        <f>IF(ISBLANK(F129),"",COUNTIF(F129:J129,"&gt;=0"))</f>
        <v>2</v>
      </c>
      <c r="L129" s="35">
        <f>IF(ISBLANK(F129),"",(IF(LEFT(F129,1)="-",1,0)+IF(LEFT(G129,1)="-",1,0)+IF(LEFT(H129,1)="-",1,0)+IF(LEFT(I129,1)="-",1,0)+IF(LEFT(J129,1)="-",1,0)))</f>
        <v>3</v>
      </c>
      <c r="M129" s="36" t="str">
        <f t="shared" si="9"/>
        <v/>
      </c>
      <c r="N129" s="37">
        <f t="shared" si="10"/>
        <v>1</v>
      </c>
    </row>
    <row r="130" spans="2:14">
      <c r="B130" s="31" t="s">
        <v>24</v>
      </c>
      <c r="C130" s="32" t="str">
        <f>IF(C125&gt;"",C125,"")</f>
        <v>Matias Vesalainen</v>
      </c>
      <c r="D130" s="32" t="str">
        <f>IF(G125&gt;"",G125,"")</f>
        <v>Juho Åvist</v>
      </c>
      <c r="E130" s="33"/>
      <c r="F130" s="34">
        <v>6</v>
      </c>
      <c r="G130" s="34">
        <v>3</v>
      </c>
      <c r="H130" s="34">
        <v>10</v>
      </c>
      <c r="I130" s="34"/>
      <c r="J130" s="34"/>
      <c r="K130" s="35">
        <f>IF(ISBLANK(F130),"",COUNTIF(F130:J130,"&gt;=0"))</f>
        <v>3</v>
      </c>
      <c r="L130" s="35">
        <f>IF(ISBLANK(F130),"",(IF(LEFT(F130,1)="-",1,0)+IF(LEFT(G130,1)="-",1,0)+IF(LEFT(H130,1)="-",1,0)+IF(LEFT(I130,1)="-",1,0)+IF(LEFT(J130,1)="-",1,0)))</f>
        <v>0</v>
      </c>
      <c r="M130" s="36">
        <f t="shared" si="9"/>
        <v>1</v>
      </c>
      <c r="N130" s="37" t="str">
        <f t="shared" si="10"/>
        <v/>
      </c>
    </row>
    <row r="131" spans="2:14">
      <c r="B131" s="31" t="s">
        <v>25</v>
      </c>
      <c r="C131" s="32" t="str">
        <f>IF(C123&gt;"",C123,"")</f>
        <v>Sam Khosravi</v>
      </c>
      <c r="D131" s="32" t="str">
        <f>IF(G124&gt;"",G124,"")</f>
        <v>Henri Kujala</v>
      </c>
      <c r="E131" s="33"/>
      <c r="F131" s="34">
        <v>6</v>
      </c>
      <c r="G131" s="34">
        <v>5</v>
      </c>
      <c r="H131" s="34">
        <v>7</v>
      </c>
      <c r="I131" s="34"/>
      <c r="J131" s="34"/>
      <c r="K131" s="35">
        <f>IF(ISBLANK(F131),"",COUNTIF(F131:J131,"&gt;=0"))</f>
        <v>3</v>
      </c>
      <c r="L131" s="35">
        <f>IF(ISBLANK(F131),"",(IF(LEFT(F131,1)="-",1,0)+IF(LEFT(G131,1)="-",1,0)+IF(LEFT(H131,1)="-",1,0)+IF(LEFT(I131,1)="-",1,0)+IF(LEFT(J131,1)="-",1,0)))</f>
        <v>0</v>
      </c>
      <c r="M131" s="36">
        <f t="shared" si="9"/>
        <v>1</v>
      </c>
      <c r="N131" s="37" t="str">
        <f t="shared" si="10"/>
        <v/>
      </c>
    </row>
    <row r="132" spans="2:14">
      <c r="B132" s="31" t="s">
        <v>26</v>
      </c>
      <c r="C132" s="32" t="str">
        <f>IF(C124&gt;"",C124,"")</f>
        <v>Rasmus Vesalainen</v>
      </c>
      <c r="D132" s="32" t="str">
        <f>IF(G123&gt;"",G123,"")</f>
        <v>Luka Oinas</v>
      </c>
      <c r="E132" s="33"/>
      <c r="F132" s="34"/>
      <c r="G132" s="34"/>
      <c r="H132" s="34"/>
      <c r="I132" s="34"/>
      <c r="J132" s="34"/>
      <c r="K132" s="35" t="str">
        <f>IF(ISBLANK(F132),"",COUNTIF(F132:J132,"&gt;=0"))</f>
        <v/>
      </c>
      <c r="L132" s="35" t="str">
        <f>IF(ISBLANK(F132),"",(IF(LEFT(F132,1)="-",1,0)+IF(LEFT(G132,1)="-",1,0)+IF(LEFT(H132,1)="-",1,0)+IF(LEFT(I132,1)="-",1,0)+IF(LEFT(J132,1)="-",1,0)))</f>
        <v/>
      </c>
      <c r="M132" s="36" t="str">
        <f t="shared" si="9"/>
        <v/>
      </c>
      <c r="N132" s="37" t="str">
        <f t="shared" si="10"/>
        <v/>
      </c>
    </row>
    <row r="133" spans="2:14" ht="15.6">
      <c r="B133" s="7"/>
      <c r="C133" s="6"/>
      <c r="D133" s="6"/>
      <c r="E133" s="6"/>
      <c r="F133" s="6"/>
      <c r="G133" s="6"/>
      <c r="H133" s="6"/>
      <c r="I133" s="172" t="s">
        <v>27</v>
      </c>
      <c r="J133" s="172"/>
      <c r="K133" s="38">
        <f>SUM(K128:K132)</f>
        <v>11</v>
      </c>
      <c r="L133" s="38">
        <f>SUM(L128:L132)</f>
        <v>3</v>
      </c>
      <c r="M133" s="38">
        <f>SUM(M128:M132)</f>
        <v>3</v>
      </c>
      <c r="N133" s="39">
        <f>SUM(N128:N132)</f>
        <v>1</v>
      </c>
    </row>
    <row r="134" spans="2:14" ht="15.6">
      <c r="B134" s="40" t="s">
        <v>28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28"/>
    </row>
    <row r="135" spans="2:14" ht="15.6">
      <c r="B135" s="41" t="s">
        <v>29</v>
      </c>
      <c r="C135" s="42"/>
      <c r="D135" s="42" t="s">
        <v>30</v>
      </c>
      <c r="E135" s="42"/>
      <c r="F135" s="42"/>
      <c r="G135" s="42" t="s">
        <v>31</v>
      </c>
      <c r="H135" s="42"/>
      <c r="I135" s="42"/>
      <c r="J135" s="43" t="s">
        <v>32</v>
      </c>
      <c r="K135" s="6"/>
      <c r="L135" s="6"/>
      <c r="M135" s="6"/>
      <c r="N135" s="28"/>
    </row>
    <row r="136" spans="2:14" ht="18" thickBot="1">
      <c r="B136" s="7"/>
      <c r="C136" s="6"/>
      <c r="D136" s="6"/>
      <c r="E136" s="6"/>
      <c r="F136" s="6"/>
      <c r="G136" s="6"/>
      <c r="H136" s="6"/>
      <c r="I136" s="6"/>
      <c r="J136" s="173" t="str">
        <f>IF(M133=3,C122,IF(N133=3,G122,""))</f>
        <v>KoKa 1</v>
      </c>
      <c r="K136" s="173"/>
      <c r="L136" s="173"/>
      <c r="M136" s="173"/>
      <c r="N136" s="173"/>
    </row>
    <row r="137" spans="2:14" ht="18" thickBot="1">
      <c r="B137" s="44"/>
      <c r="C137" s="45"/>
      <c r="D137" s="45"/>
      <c r="E137" s="45"/>
      <c r="F137" s="45"/>
      <c r="G137" s="45"/>
      <c r="H137" s="45"/>
      <c r="I137" s="45"/>
      <c r="J137" s="46"/>
      <c r="K137" s="46"/>
      <c r="L137" s="46"/>
      <c r="M137" s="46"/>
      <c r="N137" s="47"/>
    </row>
    <row r="138" spans="2:14" ht="15" thickTop="1">
      <c r="B138" s="48"/>
    </row>
    <row r="139" spans="2:14" ht="15" thickBot="1"/>
    <row r="140" spans="2:14" ht="16.2" thickTop="1">
      <c r="B140" s="1"/>
      <c r="C140" s="2"/>
      <c r="D140" s="2"/>
      <c r="E140" s="2"/>
      <c r="F140" s="181" t="s">
        <v>0</v>
      </c>
      <c r="G140" s="181"/>
      <c r="H140" s="182" t="s">
        <v>1</v>
      </c>
      <c r="I140" s="182"/>
      <c r="J140" s="182"/>
      <c r="K140" s="182"/>
      <c r="L140" s="182"/>
      <c r="M140" s="182"/>
      <c r="N140" s="182"/>
    </row>
    <row r="141" spans="2:14" ht="15.6">
      <c r="B141" s="3"/>
      <c r="C141" s="4" t="s">
        <v>2</v>
      </c>
      <c r="D141" s="5"/>
      <c r="E141" s="6"/>
      <c r="F141" s="183" t="s">
        <v>3</v>
      </c>
      <c r="G141" s="183"/>
      <c r="H141" s="184" t="s">
        <v>4</v>
      </c>
      <c r="I141" s="184"/>
      <c r="J141" s="184"/>
      <c r="K141" s="184"/>
      <c r="L141" s="184"/>
      <c r="M141" s="184"/>
      <c r="N141" s="184"/>
    </row>
    <row r="142" spans="2:14" ht="15.6">
      <c r="B142" s="7"/>
      <c r="C142" s="8"/>
      <c r="D142" s="6"/>
      <c r="E142" s="6"/>
      <c r="F142" s="185" t="s">
        <v>5</v>
      </c>
      <c r="G142" s="185"/>
      <c r="H142" s="186" t="s">
        <v>33</v>
      </c>
      <c r="I142" s="186"/>
      <c r="J142" s="186"/>
      <c r="K142" s="186"/>
      <c r="L142" s="186"/>
      <c r="M142" s="186"/>
      <c r="N142" s="186"/>
    </row>
    <row r="143" spans="2:14" ht="21.6" thickBot="1">
      <c r="B143" s="9"/>
      <c r="C143" s="10" t="s">
        <v>7</v>
      </c>
      <c r="D143" s="6"/>
      <c r="E143" s="6"/>
      <c r="F143" s="187" t="s">
        <v>8</v>
      </c>
      <c r="G143" s="187"/>
      <c r="H143" s="188">
        <v>44695</v>
      </c>
      <c r="I143" s="188"/>
      <c r="J143" s="188"/>
      <c r="K143" s="11" t="s">
        <v>9</v>
      </c>
      <c r="L143" s="189"/>
      <c r="M143" s="189"/>
      <c r="N143" s="189"/>
    </row>
    <row r="144" spans="2:14" ht="16.2" thickTop="1">
      <c r="B144" s="12"/>
      <c r="C144" s="6"/>
      <c r="D144" s="6"/>
      <c r="E144" s="6"/>
      <c r="F144" s="13"/>
      <c r="G144" s="6"/>
      <c r="H144" s="6"/>
      <c r="I144" s="14"/>
      <c r="J144" s="15"/>
      <c r="K144" s="15"/>
      <c r="L144" s="15"/>
      <c r="M144" s="15"/>
      <c r="N144" s="16"/>
    </row>
    <row r="145" spans="2:14" ht="16.2" thickBot="1">
      <c r="B145" s="17" t="s">
        <v>10</v>
      </c>
      <c r="C145" s="174" t="s">
        <v>55</v>
      </c>
      <c r="D145" s="174"/>
      <c r="E145" s="18"/>
      <c r="F145" s="19" t="s">
        <v>11</v>
      </c>
      <c r="G145" s="175" t="s">
        <v>188</v>
      </c>
      <c r="H145" s="175"/>
      <c r="I145" s="175"/>
      <c r="J145" s="175"/>
      <c r="K145" s="175"/>
      <c r="L145" s="175"/>
      <c r="M145" s="175"/>
      <c r="N145" s="175"/>
    </row>
    <row r="146" spans="2:14">
      <c r="B146" s="20" t="s">
        <v>12</v>
      </c>
      <c r="C146" s="176" t="s">
        <v>186</v>
      </c>
      <c r="D146" s="176"/>
      <c r="E146" s="21"/>
      <c r="F146" s="22" t="s">
        <v>13</v>
      </c>
      <c r="G146" s="177" t="s">
        <v>189</v>
      </c>
      <c r="H146" s="177"/>
      <c r="I146" s="177"/>
      <c r="J146" s="177"/>
      <c r="K146" s="177"/>
      <c r="L146" s="177"/>
      <c r="M146" s="177"/>
      <c r="N146" s="177"/>
    </row>
    <row r="147" spans="2:14">
      <c r="B147" s="23" t="s">
        <v>14</v>
      </c>
      <c r="C147" s="178" t="s">
        <v>185</v>
      </c>
      <c r="D147" s="178"/>
      <c r="E147" s="21"/>
      <c r="F147" s="24" t="s">
        <v>15</v>
      </c>
      <c r="G147" s="179" t="s">
        <v>190</v>
      </c>
      <c r="H147" s="179"/>
      <c r="I147" s="179"/>
      <c r="J147" s="179"/>
      <c r="K147" s="179"/>
      <c r="L147" s="179"/>
      <c r="M147" s="179"/>
      <c r="N147" s="179"/>
    </row>
    <row r="148" spans="2:14">
      <c r="B148" s="23" t="s">
        <v>16</v>
      </c>
      <c r="C148" s="178" t="s">
        <v>187</v>
      </c>
      <c r="D148" s="178"/>
      <c r="E148" s="21"/>
      <c r="F148" s="25" t="s">
        <v>17</v>
      </c>
      <c r="G148" s="179" t="s">
        <v>191</v>
      </c>
      <c r="H148" s="179"/>
      <c r="I148" s="179"/>
      <c r="J148" s="179"/>
      <c r="K148" s="179"/>
      <c r="L148" s="179"/>
      <c r="M148" s="179"/>
      <c r="N148" s="179"/>
    </row>
    <row r="149" spans="2:14" ht="15.6">
      <c r="B149" s="7"/>
      <c r="C149" s="6"/>
      <c r="D149" s="6"/>
      <c r="E149" s="6"/>
      <c r="F149" s="13"/>
      <c r="G149" s="26"/>
      <c r="H149" s="26"/>
      <c r="I149" s="26"/>
      <c r="J149" s="6"/>
      <c r="K149" s="6"/>
      <c r="L149" s="6"/>
      <c r="M149" s="27"/>
      <c r="N149" s="28"/>
    </row>
    <row r="150" spans="2:14" ht="15.6">
      <c r="B150" s="29" t="s">
        <v>18</v>
      </c>
      <c r="C150" s="6"/>
      <c r="D150" s="6"/>
      <c r="E150" s="6"/>
      <c r="F150" s="24">
        <v>1</v>
      </c>
      <c r="G150" s="24">
        <v>2</v>
      </c>
      <c r="H150" s="24">
        <v>3</v>
      </c>
      <c r="I150" s="24">
        <v>4</v>
      </c>
      <c r="J150" s="24">
        <v>5</v>
      </c>
      <c r="K150" s="180" t="s">
        <v>19</v>
      </c>
      <c r="L150" s="180"/>
      <c r="M150" s="24" t="s">
        <v>20</v>
      </c>
      <c r="N150" s="30" t="s">
        <v>21</v>
      </c>
    </row>
    <row r="151" spans="2:14">
      <c r="B151" s="31" t="s">
        <v>22</v>
      </c>
      <c r="C151" s="32" t="str">
        <f>IF(C146&gt;"",C146,"")</f>
        <v>Aleksi Räsänen</v>
      </c>
      <c r="D151" s="32" t="str">
        <f>IF(G146&gt;"",G146,"")</f>
        <v>Sam Khosravi</v>
      </c>
      <c r="E151" s="33"/>
      <c r="F151" s="34">
        <v>-3</v>
      </c>
      <c r="G151" s="34">
        <v>8</v>
      </c>
      <c r="H151" s="34">
        <v>-12</v>
      </c>
      <c r="I151" s="34">
        <v>-10</v>
      </c>
      <c r="J151" s="34"/>
      <c r="K151" s="35">
        <f>IF(ISBLANK(F151),"",COUNTIF(F151:J151,"&gt;=0"))</f>
        <v>1</v>
      </c>
      <c r="L151" s="35">
        <f>IF(ISBLANK(F151),"",(IF(LEFT(F151,1)="-",1,0)+IF(LEFT(G151,1)="-",1,0)+IF(LEFT(H151,1)="-",1,0)+IF(LEFT(I151,1)="-",1,0)+IF(LEFT(J151,1)="-",1,0)))</f>
        <v>3</v>
      </c>
      <c r="M151" s="36" t="str">
        <f t="shared" ref="M151:M155" si="11">IF(K151=3,1,"")</f>
        <v/>
      </c>
      <c r="N151" s="37">
        <f t="shared" ref="N151:N155" si="12">IF(L151=3,1,"")</f>
        <v>1</v>
      </c>
    </row>
    <row r="152" spans="2:14">
      <c r="B152" s="31" t="s">
        <v>23</v>
      </c>
      <c r="C152" s="32" t="str">
        <f>IF(C147&gt;"",C147,"")</f>
        <v>Lauri Hakaste</v>
      </c>
      <c r="D152" s="32" t="str">
        <f>IF(G147&gt;"",G147,"")</f>
        <v>Rasmus Vesalainen</v>
      </c>
      <c r="E152" s="33"/>
      <c r="F152" s="34">
        <v>-9</v>
      </c>
      <c r="G152" s="34">
        <v>-10</v>
      </c>
      <c r="H152" s="34">
        <v>-4</v>
      </c>
      <c r="I152" s="34"/>
      <c r="J152" s="34"/>
      <c r="K152" s="35">
        <f>IF(ISBLANK(F152),"",COUNTIF(F152:J152,"&gt;=0"))</f>
        <v>0</v>
      </c>
      <c r="L152" s="35">
        <f>IF(ISBLANK(F152),"",(IF(LEFT(F152,1)="-",1,0)+IF(LEFT(G152,1)="-",1,0)+IF(LEFT(H152,1)="-",1,0)+IF(LEFT(I152,1)="-",1,0)+IF(LEFT(J152,1)="-",1,0)))</f>
        <v>3</v>
      </c>
      <c r="M152" s="36" t="str">
        <f t="shared" si="11"/>
        <v/>
      </c>
      <c r="N152" s="37">
        <f t="shared" si="12"/>
        <v>1</v>
      </c>
    </row>
    <row r="153" spans="2:14">
      <c r="B153" s="31" t="s">
        <v>24</v>
      </c>
      <c r="C153" s="32" t="str">
        <f>IF(C148&gt;"",C148,"")</f>
        <v>Sam Li</v>
      </c>
      <c r="D153" s="32" t="str">
        <f>IF(G148&gt;"",G148,"")</f>
        <v>Matias Vesalainen</v>
      </c>
      <c r="E153" s="33"/>
      <c r="F153" s="34">
        <v>-4</v>
      </c>
      <c r="G153" s="34">
        <v>-4</v>
      </c>
      <c r="H153" s="34">
        <v>-3</v>
      </c>
      <c r="I153" s="34"/>
      <c r="J153" s="34"/>
      <c r="K153" s="35">
        <f>IF(ISBLANK(F153),"",COUNTIF(F153:J153,"&gt;=0"))</f>
        <v>0</v>
      </c>
      <c r="L153" s="35">
        <f>IF(ISBLANK(F153),"",(IF(LEFT(F153,1)="-",1,0)+IF(LEFT(G153,1)="-",1,0)+IF(LEFT(H153,1)="-",1,0)+IF(LEFT(I153,1)="-",1,0)+IF(LEFT(J153,1)="-",1,0)))</f>
        <v>3</v>
      </c>
      <c r="M153" s="36" t="str">
        <f t="shared" si="11"/>
        <v/>
      </c>
      <c r="N153" s="37">
        <f t="shared" si="12"/>
        <v>1</v>
      </c>
    </row>
    <row r="154" spans="2:14">
      <c r="B154" s="31" t="s">
        <v>25</v>
      </c>
      <c r="C154" s="32" t="str">
        <f>IF(C146&gt;"",C146,"")</f>
        <v>Aleksi Räsänen</v>
      </c>
      <c r="D154" s="32" t="str">
        <f>IF(G147&gt;"",G147,"")</f>
        <v>Rasmus Vesalainen</v>
      </c>
      <c r="E154" s="33"/>
      <c r="F154" s="34"/>
      <c r="G154" s="34"/>
      <c r="H154" s="34"/>
      <c r="I154" s="34"/>
      <c r="J154" s="34"/>
      <c r="K154" s="35" t="str">
        <f>IF(ISBLANK(F154),"",COUNTIF(F154:J154,"&gt;=0"))</f>
        <v/>
      </c>
      <c r="L154" s="35" t="str">
        <f>IF(ISBLANK(F154),"",(IF(LEFT(F154,1)="-",1,0)+IF(LEFT(G154,1)="-",1,0)+IF(LEFT(H154,1)="-",1,0)+IF(LEFT(I154,1)="-",1,0)+IF(LEFT(J154,1)="-",1,0)))</f>
        <v/>
      </c>
      <c r="M154" s="36" t="str">
        <f t="shared" si="11"/>
        <v/>
      </c>
      <c r="N154" s="37" t="str">
        <f t="shared" si="12"/>
        <v/>
      </c>
    </row>
    <row r="155" spans="2:14">
      <c r="B155" s="31" t="s">
        <v>26</v>
      </c>
      <c r="C155" s="32" t="str">
        <f>IF(C147&gt;"",C147,"")</f>
        <v>Lauri Hakaste</v>
      </c>
      <c r="D155" s="32" t="str">
        <f>IF(G146&gt;"",G146,"")</f>
        <v>Sam Khosravi</v>
      </c>
      <c r="E155" s="33"/>
      <c r="F155" s="34"/>
      <c r="G155" s="34"/>
      <c r="H155" s="34"/>
      <c r="I155" s="34"/>
      <c r="J155" s="34"/>
      <c r="K155" s="35" t="str">
        <f>IF(ISBLANK(F155),"",COUNTIF(F155:J155,"&gt;=0"))</f>
        <v/>
      </c>
      <c r="L155" s="35" t="str">
        <f>IF(ISBLANK(F155),"",(IF(LEFT(F155,1)="-",1,0)+IF(LEFT(G155,1)="-",1,0)+IF(LEFT(H155,1)="-",1,0)+IF(LEFT(I155,1)="-",1,0)+IF(LEFT(J155,1)="-",1,0)))</f>
        <v/>
      </c>
      <c r="M155" s="36" t="str">
        <f t="shared" si="11"/>
        <v/>
      </c>
      <c r="N155" s="37" t="str">
        <f t="shared" si="12"/>
        <v/>
      </c>
    </row>
    <row r="156" spans="2:14" ht="15.6">
      <c r="B156" s="7"/>
      <c r="C156" s="6"/>
      <c r="D156" s="6"/>
      <c r="E156" s="6"/>
      <c r="F156" s="6"/>
      <c r="G156" s="6"/>
      <c r="H156" s="6"/>
      <c r="I156" s="172" t="s">
        <v>27</v>
      </c>
      <c r="J156" s="172"/>
      <c r="K156" s="38">
        <f>SUM(K151:K155)</f>
        <v>1</v>
      </c>
      <c r="L156" s="38">
        <f>SUM(L151:L155)</f>
        <v>9</v>
      </c>
      <c r="M156" s="38">
        <f>SUM(M151:M155)</f>
        <v>0</v>
      </c>
      <c r="N156" s="39">
        <f>SUM(N151:N155)</f>
        <v>3</v>
      </c>
    </row>
    <row r="157" spans="2:14" ht="15.6">
      <c r="B157" s="40" t="s">
        <v>28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28"/>
    </row>
    <row r="158" spans="2:14" ht="15.6">
      <c r="B158" s="41" t="s">
        <v>29</v>
      </c>
      <c r="C158" s="42"/>
      <c r="D158" s="42" t="s">
        <v>30</v>
      </c>
      <c r="E158" s="42"/>
      <c r="F158" s="42"/>
      <c r="G158" s="42" t="s">
        <v>31</v>
      </c>
      <c r="H158" s="42"/>
      <c r="I158" s="42"/>
      <c r="J158" s="43" t="s">
        <v>32</v>
      </c>
      <c r="K158" s="6"/>
      <c r="L158" s="6"/>
      <c r="M158" s="6"/>
      <c r="N158" s="28"/>
    </row>
    <row r="159" spans="2:14" ht="18" thickBot="1">
      <c r="B159" s="7"/>
      <c r="C159" s="6"/>
      <c r="D159" s="6"/>
      <c r="E159" s="6"/>
      <c r="F159" s="6"/>
      <c r="G159" s="6"/>
      <c r="H159" s="6"/>
      <c r="I159" s="6"/>
      <c r="J159" s="173" t="str">
        <f>IF(M156=3,C145,IF(N156=3,G145,""))</f>
        <v>KoKa 1</v>
      </c>
      <c r="K159" s="173"/>
      <c r="L159" s="173"/>
      <c r="M159" s="173"/>
      <c r="N159" s="173"/>
    </row>
    <row r="160" spans="2:14" ht="18" thickBot="1">
      <c r="B160" s="44"/>
      <c r="C160" s="45"/>
      <c r="D160" s="45"/>
      <c r="E160" s="45"/>
      <c r="F160" s="45"/>
      <c r="G160" s="45"/>
      <c r="H160" s="45"/>
      <c r="I160" s="45"/>
      <c r="J160" s="46"/>
      <c r="K160" s="46"/>
      <c r="L160" s="46"/>
      <c r="M160" s="46"/>
      <c r="N160" s="47"/>
    </row>
    <row r="161" spans="2:2" ht="15" thickTop="1">
      <c r="B161" s="48"/>
    </row>
  </sheetData>
  <mergeCells count="139">
    <mergeCell ref="K12:L12"/>
    <mergeCell ref="I18:J18"/>
    <mergeCell ref="F25:G25"/>
    <mergeCell ref="H25:N25"/>
    <mergeCell ref="F26:G26"/>
    <mergeCell ref="H26:N26"/>
    <mergeCell ref="F27:G27"/>
    <mergeCell ref="H27:N27"/>
    <mergeCell ref="C8:D8"/>
    <mergeCell ref="G8:N8"/>
    <mergeCell ref="F2:G2"/>
    <mergeCell ref="H2:N2"/>
    <mergeCell ref="F3:G3"/>
    <mergeCell ref="H3:N3"/>
    <mergeCell ref="F4:G4"/>
    <mergeCell ref="H4:N4"/>
    <mergeCell ref="F5:G5"/>
    <mergeCell ref="H5:J5"/>
    <mergeCell ref="L5:N5"/>
    <mergeCell ref="C7:D7"/>
    <mergeCell ref="G7:N7"/>
    <mergeCell ref="J21:N21"/>
    <mergeCell ref="C9:D9"/>
    <mergeCell ref="G9:N9"/>
    <mergeCell ref="C10:D10"/>
    <mergeCell ref="G10:N10"/>
    <mergeCell ref="C31:D31"/>
    <mergeCell ref="G31:N31"/>
    <mergeCell ref="C32:D32"/>
    <mergeCell ref="G32:N32"/>
    <mergeCell ref="C33:D33"/>
    <mergeCell ref="G33:N33"/>
    <mergeCell ref="F28:G28"/>
    <mergeCell ref="H28:J28"/>
    <mergeCell ref="L28:N28"/>
    <mergeCell ref="C30:D30"/>
    <mergeCell ref="G30:N30"/>
    <mergeCell ref="F49:G49"/>
    <mergeCell ref="H49:N49"/>
    <mergeCell ref="F50:G50"/>
    <mergeCell ref="H50:N50"/>
    <mergeCell ref="F51:G51"/>
    <mergeCell ref="H51:J51"/>
    <mergeCell ref="L51:N51"/>
    <mergeCell ref="K35:L35"/>
    <mergeCell ref="I41:J41"/>
    <mergeCell ref="J44:N44"/>
    <mergeCell ref="F48:G48"/>
    <mergeCell ref="H48:N48"/>
    <mergeCell ref="C56:D56"/>
    <mergeCell ref="G56:N56"/>
    <mergeCell ref="K58:L58"/>
    <mergeCell ref="I64:J64"/>
    <mergeCell ref="J67:N67"/>
    <mergeCell ref="C53:D53"/>
    <mergeCell ref="G53:N53"/>
    <mergeCell ref="C54:D54"/>
    <mergeCell ref="G54:N54"/>
    <mergeCell ref="C55:D55"/>
    <mergeCell ref="G55:N55"/>
    <mergeCell ref="F74:G74"/>
    <mergeCell ref="H74:J74"/>
    <mergeCell ref="L74:N74"/>
    <mergeCell ref="C76:D76"/>
    <mergeCell ref="G76:N76"/>
    <mergeCell ref="F71:G71"/>
    <mergeCell ref="H71:N71"/>
    <mergeCell ref="F72:G72"/>
    <mergeCell ref="H72:N72"/>
    <mergeCell ref="F73:G73"/>
    <mergeCell ref="H73:N73"/>
    <mergeCell ref="K81:L81"/>
    <mergeCell ref="I87:J87"/>
    <mergeCell ref="J90:N90"/>
    <mergeCell ref="F94:G94"/>
    <mergeCell ref="H94:N94"/>
    <mergeCell ref="C77:D77"/>
    <mergeCell ref="G77:N77"/>
    <mergeCell ref="C78:D78"/>
    <mergeCell ref="G78:N78"/>
    <mergeCell ref="C79:D79"/>
    <mergeCell ref="C99:D99"/>
    <mergeCell ref="G99:N99"/>
    <mergeCell ref="C100:D100"/>
    <mergeCell ref="G100:N100"/>
    <mergeCell ref="C101:D101"/>
    <mergeCell ref="G101:N101"/>
    <mergeCell ref="F95:G95"/>
    <mergeCell ref="H95:N95"/>
    <mergeCell ref="F96:G96"/>
    <mergeCell ref="H96:N96"/>
    <mergeCell ref="F97:G97"/>
    <mergeCell ref="H97:J97"/>
    <mergeCell ref="L97:N97"/>
    <mergeCell ref="F117:G117"/>
    <mergeCell ref="H117:N117"/>
    <mergeCell ref="F118:G118"/>
    <mergeCell ref="H118:N118"/>
    <mergeCell ref="F119:G119"/>
    <mergeCell ref="H119:N119"/>
    <mergeCell ref="C102:D102"/>
    <mergeCell ref="G102:N102"/>
    <mergeCell ref="K104:L104"/>
    <mergeCell ref="I110:J110"/>
    <mergeCell ref="J113:N113"/>
    <mergeCell ref="C123:D123"/>
    <mergeCell ref="G123:N123"/>
    <mergeCell ref="C124:D124"/>
    <mergeCell ref="G124:N124"/>
    <mergeCell ref="C125:D125"/>
    <mergeCell ref="G125:N125"/>
    <mergeCell ref="F120:G120"/>
    <mergeCell ref="H120:J120"/>
    <mergeCell ref="L120:N120"/>
    <mergeCell ref="C122:D122"/>
    <mergeCell ref="G122:N122"/>
    <mergeCell ref="F141:G141"/>
    <mergeCell ref="H141:N141"/>
    <mergeCell ref="F142:G142"/>
    <mergeCell ref="H142:N142"/>
    <mergeCell ref="F143:G143"/>
    <mergeCell ref="H143:J143"/>
    <mergeCell ref="L143:N143"/>
    <mergeCell ref="K127:L127"/>
    <mergeCell ref="I133:J133"/>
    <mergeCell ref="J136:N136"/>
    <mergeCell ref="F140:G140"/>
    <mergeCell ref="H140:N140"/>
    <mergeCell ref="C148:D148"/>
    <mergeCell ref="G148:N148"/>
    <mergeCell ref="K150:L150"/>
    <mergeCell ref="I156:J156"/>
    <mergeCell ref="J159:N159"/>
    <mergeCell ref="C145:D145"/>
    <mergeCell ref="G145:N145"/>
    <mergeCell ref="C146:D146"/>
    <mergeCell ref="G146:N146"/>
    <mergeCell ref="C147:D147"/>
    <mergeCell ref="G147:N147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7017D-5F3D-4288-978A-3D4331B92D72}">
  <dimension ref="A1:H15"/>
  <sheetViews>
    <sheetView workbookViewId="0">
      <selection activeCell="G2" sqref="G2"/>
    </sheetView>
  </sheetViews>
  <sheetFormatPr defaultRowHeight="14.4"/>
  <cols>
    <col min="1" max="1" width="11.5546875"/>
    <col min="2" max="2" width="11.5546875" customWidth="1"/>
    <col min="3" max="3" width="15.33203125" customWidth="1"/>
    <col min="4" max="4" width="11.5546875"/>
    <col min="5" max="5" width="17.33203125" customWidth="1"/>
    <col min="6" max="6" width="13.33203125" customWidth="1"/>
    <col min="7" max="7" width="11.5546875" customWidth="1"/>
  </cols>
  <sheetData>
    <row r="1" spans="1:8" ht="15" thickBot="1"/>
    <row r="2" spans="1:8" ht="17.399999999999999">
      <c r="A2" s="106"/>
      <c r="B2" s="107" t="s">
        <v>43</v>
      </c>
      <c r="C2" s="108"/>
      <c r="D2" s="108"/>
      <c r="E2" s="109"/>
      <c r="F2" s="110"/>
      <c r="G2" s="111"/>
      <c r="H2" s="111"/>
    </row>
    <row r="3" spans="1:8" ht="15.6">
      <c r="A3" s="106"/>
      <c r="B3" s="113" t="s">
        <v>119</v>
      </c>
      <c r="C3" s="112"/>
      <c r="D3" s="112"/>
      <c r="E3" s="114"/>
      <c r="F3" s="110"/>
      <c r="G3" s="111"/>
      <c r="H3" s="111"/>
    </row>
    <row r="4" spans="1:8" ht="16.2" thickBot="1">
      <c r="A4" s="106"/>
      <c r="B4" s="191">
        <v>44695</v>
      </c>
      <c r="C4" s="116"/>
      <c r="D4" s="116"/>
      <c r="E4" s="117"/>
      <c r="F4" s="110"/>
      <c r="G4" s="111"/>
      <c r="H4" s="111"/>
    </row>
    <row r="5" spans="1:8">
      <c r="A5" s="118"/>
      <c r="B5" s="119"/>
      <c r="C5" s="119"/>
      <c r="D5" s="119"/>
      <c r="E5" s="130"/>
      <c r="F5" s="111"/>
      <c r="G5" s="111"/>
      <c r="H5" s="111"/>
    </row>
    <row r="6" spans="1:8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  <c r="H6" s="111"/>
    </row>
    <row r="7" spans="1:8">
      <c r="A7" s="145">
        <v>1</v>
      </c>
      <c r="B7" s="145" t="s">
        <v>120</v>
      </c>
      <c r="C7" s="145" t="s">
        <v>121</v>
      </c>
      <c r="D7" s="145"/>
      <c r="E7" s="146" t="s">
        <v>50</v>
      </c>
      <c r="F7" s="111"/>
      <c r="G7" s="111"/>
      <c r="H7" s="194"/>
    </row>
    <row r="8" spans="1:8">
      <c r="A8" s="145">
        <v>2</v>
      </c>
      <c r="B8" s="145" t="s">
        <v>111</v>
      </c>
      <c r="C8" s="145" t="s">
        <v>101</v>
      </c>
      <c r="D8" s="145"/>
      <c r="E8" s="147" t="s">
        <v>153</v>
      </c>
      <c r="F8" s="146" t="s">
        <v>50</v>
      </c>
      <c r="G8" s="111"/>
      <c r="H8" s="194"/>
    </row>
    <row r="9" spans="1:8">
      <c r="A9" s="144">
        <v>3</v>
      </c>
      <c r="B9" s="144" t="s">
        <v>117</v>
      </c>
      <c r="C9" s="144" t="s">
        <v>131</v>
      </c>
      <c r="D9" s="144"/>
      <c r="E9" s="146" t="s">
        <v>59</v>
      </c>
      <c r="F9" s="147" t="s">
        <v>152</v>
      </c>
      <c r="G9" s="110"/>
      <c r="H9" s="57"/>
    </row>
    <row r="10" spans="1:8">
      <c r="A10" s="144">
        <v>4</v>
      </c>
      <c r="B10" s="144" t="s">
        <v>114</v>
      </c>
      <c r="C10" s="144" t="s">
        <v>162</v>
      </c>
      <c r="D10" s="144"/>
      <c r="E10" s="148" t="s">
        <v>153</v>
      </c>
      <c r="F10" s="106"/>
      <c r="G10" s="146" t="s">
        <v>50</v>
      </c>
      <c r="H10" s="57"/>
    </row>
    <row r="11" spans="1:8">
      <c r="A11" s="145">
        <v>5</v>
      </c>
      <c r="B11" s="145" t="s">
        <v>113</v>
      </c>
      <c r="C11" s="145" t="s">
        <v>180</v>
      </c>
      <c r="D11" s="145"/>
      <c r="E11" s="146" t="s">
        <v>116</v>
      </c>
      <c r="F11" s="106"/>
      <c r="G11" s="193" t="s">
        <v>153</v>
      </c>
    </row>
    <row r="12" spans="1:8">
      <c r="A12" s="145">
        <v>6</v>
      </c>
      <c r="B12" s="145" t="s">
        <v>115</v>
      </c>
      <c r="C12" s="145" t="s">
        <v>163</v>
      </c>
      <c r="D12" s="145"/>
      <c r="E12" s="147" t="s">
        <v>153</v>
      </c>
      <c r="F12" s="150" t="s">
        <v>110</v>
      </c>
      <c r="G12" s="149"/>
    </row>
    <row r="13" spans="1:8">
      <c r="A13" s="144">
        <v>7</v>
      </c>
      <c r="B13" s="144" t="s">
        <v>109</v>
      </c>
      <c r="C13" s="144" t="s">
        <v>86</v>
      </c>
      <c r="D13" s="144"/>
      <c r="E13" s="146" t="s">
        <v>110</v>
      </c>
      <c r="F13" s="148" t="s">
        <v>153</v>
      </c>
      <c r="G13" s="149"/>
    </row>
    <row r="14" spans="1:8">
      <c r="A14" s="144">
        <v>8</v>
      </c>
      <c r="B14" s="144" t="s">
        <v>122</v>
      </c>
      <c r="C14" s="144" t="s">
        <v>55</v>
      </c>
      <c r="D14" s="144"/>
      <c r="E14" s="148" t="s">
        <v>153</v>
      </c>
      <c r="F14" s="111"/>
      <c r="G14" s="149"/>
    </row>
    <row r="15" spans="1:8">
      <c r="F15" s="57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8E80-7CC1-4562-861C-F4CA6BC35FAD}">
  <dimension ref="B1:T78"/>
  <sheetViews>
    <sheetView workbookViewId="0">
      <selection activeCell="P2" sqref="P2"/>
    </sheetView>
  </sheetViews>
  <sheetFormatPr defaultColWidth="11.5546875" defaultRowHeight="14.4"/>
  <cols>
    <col min="1" max="1" width="1.5546875" customWidth="1"/>
    <col min="2" max="2" width="8.33203125" customWidth="1"/>
    <col min="3" max="3" width="17.33203125" customWidth="1"/>
    <col min="4" max="4" width="19" customWidth="1"/>
    <col min="5" max="5" width="11.77734375" customWidth="1"/>
    <col min="6" max="6" width="5.6640625" customWidth="1"/>
    <col min="7" max="7" width="4.88671875" customWidth="1"/>
    <col min="8" max="8" width="5.5546875" customWidth="1"/>
    <col min="9" max="9" width="5.44140625" customWidth="1"/>
    <col min="10" max="10" width="5.109375" customWidth="1"/>
    <col min="11" max="14" width="3.6640625" customWidth="1"/>
    <col min="15" max="253" width="9.109375" customWidth="1"/>
    <col min="257" max="257" width="1.5546875" customWidth="1"/>
    <col min="258" max="258" width="8.33203125" customWidth="1"/>
    <col min="259" max="259" width="17.33203125" customWidth="1"/>
    <col min="260" max="260" width="19" customWidth="1"/>
    <col min="261" max="261" width="5.88671875" customWidth="1"/>
    <col min="262" max="262" width="5.6640625" customWidth="1"/>
    <col min="263" max="263" width="4.88671875" customWidth="1"/>
    <col min="264" max="264" width="5.5546875" customWidth="1"/>
    <col min="265" max="265" width="5.44140625" customWidth="1"/>
    <col min="266" max="266" width="5.109375" customWidth="1"/>
    <col min="267" max="270" width="3.6640625" customWidth="1"/>
    <col min="271" max="509" width="9.109375" customWidth="1"/>
    <col min="513" max="513" width="1.5546875" customWidth="1"/>
    <col min="514" max="514" width="8.33203125" customWidth="1"/>
    <col min="515" max="515" width="17.33203125" customWidth="1"/>
    <col min="516" max="516" width="19" customWidth="1"/>
    <col min="517" max="517" width="5.88671875" customWidth="1"/>
    <col min="518" max="518" width="5.6640625" customWidth="1"/>
    <col min="519" max="519" width="4.88671875" customWidth="1"/>
    <col min="520" max="520" width="5.5546875" customWidth="1"/>
    <col min="521" max="521" width="5.44140625" customWidth="1"/>
    <col min="522" max="522" width="5.109375" customWidth="1"/>
    <col min="523" max="526" width="3.6640625" customWidth="1"/>
    <col min="527" max="765" width="9.109375" customWidth="1"/>
    <col min="769" max="769" width="1.5546875" customWidth="1"/>
    <col min="770" max="770" width="8.33203125" customWidth="1"/>
    <col min="771" max="771" width="17.33203125" customWidth="1"/>
    <col min="772" max="772" width="19" customWidth="1"/>
    <col min="773" max="773" width="5.88671875" customWidth="1"/>
    <col min="774" max="774" width="5.6640625" customWidth="1"/>
    <col min="775" max="775" width="4.88671875" customWidth="1"/>
    <col min="776" max="776" width="5.5546875" customWidth="1"/>
    <col min="777" max="777" width="5.44140625" customWidth="1"/>
    <col min="778" max="778" width="5.109375" customWidth="1"/>
    <col min="779" max="782" width="3.6640625" customWidth="1"/>
    <col min="783" max="1021" width="9.109375" customWidth="1"/>
    <col min="1025" max="1025" width="1.5546875" customWidth="1"/>
    <col min="1026" max="1026" width="8.33203125" customWidth="1"/>
    <col min="1027" max="1027" width="17.33203125" customWidth="1"/>
    <col min="1028" max="1028" width="19" customWidth="1"/>
    <col min="1029" max="1029" width="5.88671875" customWidth="1"/>
    <col min="1030" max="1030" width="5.6640625" customWidth="1"/>
    <col min="1031" max="1031" width="4.88671875" customWidth="1"/>
    <col min="1032" max="1032" width="5.5546875" customWidth="1"/>
    <col min="1033" max="1033" width="5.44140625" customWidth="1"/>
    <col min="1034" max="1034" width="5.109375" customWidth="1"/>
    <col min="1035" max="1038" width="3.6640625" customWidth="1"/>
    <col min="1039" max="1277" width="9.109375" customWidth="1"/>
    <col min="1281" max="1281" width="1.5546875" customWidth="1"/>
    <col min="1282" max="1282" width="8.33203125" customWidth="1"/>
    <col min="1283" max="1283" width="17.33203125" customWidth="1"/>
    <col min="1284" max="1284" width="19" customWidth="1"/>
    <col min="1285" max="1285" width="5.88671875" customWidth="1"/>
    <col min="1286" max="1286" width="5.6640625" customWidth="1"/>
    <col min="1287" max="1287" width="4.88671875" customWidth="1"/>
    <col min="1288" max="1288" width="5.5546875" customWidth="1"/>
    <col min="1289" max="1289" width="5.44140625" customWidth="1"/>
    <col min="1290" max="1290" width="5.109375" customWidth="1"/>
    <col min="1291" max="1294" width="3.6640625" customWidth="1"/>
    <col min="1295" max="1533" width="9.109375" customWidth="1"/>
    <col min="1537" max="1537" width="1.5546875" customWidth="1"/>
    <col min="1538" max="1538" width="8.33203125" customWidth="1"/>
    <col min="1539" max="1539" width="17.33203125" customWidth="1"/>
    <col min="1540" max="1540" width="19" customWidth="1"/>
    <col min="1541" max="1541" width="5.88671875" customWidth="1"/>
    <col min="1542" max="1542" width="5.6640625" customWidth="1"/>
    <col min="1543" max="1543" width="4.88671875" customWidth="1"/>
    <col min="1544" max="1544" width="5.5546875" customWidth="1"/>
    <col min="1545" max="1545" width="5.44140625" customWidth="1"/>
    <col min="1546" max="1546" width="5.109375" customWidth="1"/>
    <col min="1547" max="1550" width="3.6640625" customWidth="1"/>
    <col min="1551" max="1789" width="9.109375" customWidth="1"/>
    <col min="1793" max="1793" width="1.5546875" customWidth="1"/>
    <col min="1794" max="1794" width="8.33203125" customWidth="1"/>
    <col min="1795" max="1795" width="17.33203125" customWidth="1"/>
    <col min="1796" max="1796" width="19" customWidth="1"/>
    <col min="1797" max="1797" width="5.88671875" customWidth="1"/>
    <col min="1798" max="1798" width="5.6640625" customWidth="1"/>
    <col min="1799" max="1799" width="4.88671875" customWidth="1"/>
    <col min="1800" max="1800" width="5.5546875" customWidth="1"/>
    <col min="1801" max="1801" width="5.44140625" customWidth="1"/>
    <col min="1802" max="1802" width="5.109375" customWidth="1"/>
    <col min="1803" max="1806" width="3.6640625" customWidth="1"/>
    <col min="1807" max="2045" width="9.109375" customWidth="1"/>
    <col min="2049" max="2049" width="1.5546875" customWidth="1"/>
    <col min="2050" max="2050" width="8.33203125" customWidth="1"/>
    <col min="2051" max="2051" width="17.33203125" customWidth="1"/>
    <col min="2052" max="2052" width="19" customWidth="1"/>
    <col min="2053" max="2053" width="5.88671875" customWidth="1"/>
    <col min="2054" max="2054" width="5.6640625" customWidth="1"/>
    <col min="2055" max="2055" width="4.88671875" customWidth="1"/>
    <col min="2056" max="2056" width="5.5546875" customWidth="1"/>
    <col min="2057" max="2057" width="5.44140625" customWidth="1"/>
    <col min="2058" max="2058" width="5.109375" customWidth="1"/>
    <col min="2059" max="2062" width="3.6640625" customWidth="1"/>
    <col min="2063" max="2301" width="9.109375" customWidth="1"/>
    <col min="2305" max="2305" width="1.5546875" customWidth="1"/>
    <col min="2306" max="2306" width="8.33203125" customWidth="1"/>
    <col min="2307" max="2307" width="17.33203125" customWidth="1"/>
    <col min="2308" max="2308" width="19" customWidth="1"/>
    <col min="2309" max="2309" width="5.88671875" customWidth="1"/>
    <col min="2310" max="2310" width="5.6640625" customWidth="1"/>
    <col min="2311" max="2311" width="4.88671875" customWidth="1"/>
    <col min="2312" max="2312" width="5.5546875" customWidth="1"/>
    <col min="2313" max="2313" width="5.44140625" customWidth="1"/>
    <col min="2314" max="2314" width="5.109375" customWidth="1"/>
    <col min="2315" max="2318" width="3.6640625" customWidth="1"/>
    <col min="2319" max="2557" width="9.109375" customWidth="1"/>
    <col min="2561" max="2561" width="1.5546875" customWidth="1"/>
    <col min="2562" max="2562" width="8.33203125" customWidth="1"/>
    <col min="2563" max="2563" width="17.33203125" customWidth="1"/>
    <col min="2564" max="2564" width="19" customWidth="1"/>
    <col min="2565" max="2565" width="5.88671875" customWidth="1"/>
    <col min="2566" max="2566" width="5.6640625" customWidth="1"/>
    <col min="2567" max="2567" width="4.88671875" customWidth="1"/>
    <col min="2568" max="2568" width="5.5546875" customWidth="1"/>
    <col min="2569" max="2569" width="5.44140625" customWidth="1"/>
    <col min="2570" max="2570" width="5.109375" customWidth="1"/>
    <col min="2571" max="2574" width="3.6640625" customWidth="1"/>
    <col min="2575" max="2813" width="9.109375" customWidth="1"/>
    <col min="2817" max="2817" width="1.5546875" customWidth="1"/>
    <col min="2818" max="2818" width="8.33203125" customWidth="1"/>
    <col min="2819" max="2819" width="17.33203125" customWidth="1"/>
    <col min="2820" max="2820" width="19" customWidth="1"/>
    <col min="2821" max="2821" width="5.88671875" customWidth="1"/>
    <col min="2822" max="2822" width="5.6640625" customWidth="1"/>
    <col min="2823" max="2823" width="4.88671875" customWidth="1"/>
    <col min="2824" max="2824" width="5.5546875" customWidth="1"/>
    <col min="2825" max="2825" width="5.44140625" customWidth="1"/>
    <col min="2826" max="2826" width="5.109375" customWidth="1"/>
    <col min="2827" max="2830" width="3.6640625" customWidth="1"/>
    <col min="2831" max="3069" width="9.109375" customWidth="1"/>
    <col min="3073" max="3073" width="1.5546875" customWidth="1"/>
    <col min="3074" max="3074" width="8.33203125" customWidth="1"/>
    <col min="3075" max="3075" width="17.33203125" customWidth="1"/>
    <col min="3076" max="3076" width="19" customWidth="1"/>
    <col min="3077" max="3077" width="5.88671875" customWidth="1"/>
    <col min="3078" max="3078" width="5.6640625" customWidth="1"/>
    <col min="3079" max="3079" width="4.88671875" customWidth="1"/>
    <col min="3080" max="3080" width="5.5546875" customWidth="1"/>
    <col min="3081" max="3081" width="5.44140625" customWidth="1"/>
    <col min="3082" max="3082" width="5.109375" customWidth="1"/>
    <col min="3083" max="3086" width="3.6640625" customWidth="1"/>
    <col min="3087" max="3325" width="9.109375" customWidth="1"/>
    <col min="3329" max="3329" width="1.5546875" customWidth="1"/>
    <col min="3330" max="3330" width="8.33203125" customWidth="1"/>
    <col min="3331" max="3331" width="17.33203125" customWidth="1"/>
    <col min="3332" max="3332" width="19" customWidth="1"/>
    <col min="3333" max="3333" width="5.88671875" customWidth="1"/>
    <col min="3334" max="3334" width="5.6640625" customWidth="1"/>
    <col min="3335" max="3335" width="4.88671875" customWidth="1"/>
    <col min="3336" max="3336" width="5.5546875" customWidth="1"/>
    <col min="3337" max="3337" width="5.44140625" customWidth="1"/>
    <col min="3338" max="3338" width="5.109375" customWidth="1"/>
    <col min="3339" max="3342" width="3.6640625" customWidth="1"/>
    <col min="3343" max="3581" width="9.109375" customWidth="1"/>
    <col min="3585" max="3585" width="1.5546875" customWidth="1"/>
    <col min="3586" max="3586" width="8.33203125" customWidth="1"/>
    <col min="3587" max="3587" width="17.33203125" customWidth="1"/>
    <col min="3588" max="3588" width="19" customWidth="1"/>
    <col min="3589" max="3589" width="5.88671875" customWidth="1"/>
    <col min="3590" max="3590" width="5.6640625" customWidth="1"/>
    <col min="3591" max="3591" width="4.88671875" customWidth="1"/>
    <col min="3592" max="3592" width="5.5546875" customWidth="1"/>
    <col min="3593" max="3593" width="5.44140625" customWidth="1"/>
    <col min="3594" max="3594" width="5.109375" customWidth="1"/>
    <col min="3595" max="3598" width="3.6640625" customWidth="1"/>
    <col min="3599" max="3837" width="9.109375" customWidth="1"/>
    <col min="3841" max="3841" width="1.5546875" customWidth="1"/>
    <col min="3842" max="3842" width="8.33203125" customWidth="1"/>
    <col min="3843" max="3843" width="17.33203125" customWidth="1"/>
    <col min="3844" max="3844" width="19" customWidth="1"/>
    <col min="3845" max="3845" width="5.88671875" customWidth="1"/>
    <col min="3846" max="3846" width="5.6640625" customWidth="1"/>
    <col min="3847" max="3847" width="4.88671875" customWidth="1"/>
    <col min="3848" max="3848" width="5.5546875" customWidth="1"/>
    <col min="3849" max="3849" width="5.44140625" customWidth="1"/>
    <col min="3850" max="3850" width="5.109375" customWidth="1"/>
    <col min="3851" max="3854" width="3.6640625" customWidth="1"/>
    <col min="3855" max="4093" width="9.109375" customWidth="1"/>
    <col min="4097" max="4097" width="1.5546875" customWidth="1"/>
    <col min="4098" max="4098" width="8.33203125" customWidth="1"/>
    <col min="4099" max="4099" width="17.33203125" customWidth="1"/>
    <col min="4100" max="4100" width="19" customWidth="1"/>
    <col min="4101" max="4101" width="5.88671875" customWidth="1"/>
    <col min="4102" max="4102" width="5.6640625" customWidth="1"/>
    <col min="4103" max="4103" width="4.88671875" customWidth="1"/>
    <col min="4104" max="4104" width="5.5546875" customWidth="1"/>
    <col min="4105" max="4105" width="5.44140625" customWidth="1"/>
    <col min="4106" max="4106" width="5.109375" customWidth="1"/>
    <col min="4107" max="4110" width="3.6640625" customWidth="1"/>
    <col min="4111" max="4349" width="9.109375" customWidth="1"/>
    <col min="4353" max="4353" width="1.5546875" customWidth="1"/>
    <col min="4354" max="4354" width="8.33203125" customWidth="1"/>
    <col min="4355" max="4355" width="17.33203125" customWidth="1"/>
    <col min="4356" max="4356" width="19" customWidth="1"/>
    <col min="4357" max="4357" width="5.88671875" customWidth="1"/>
    <col min="4358" max="4358" width="5.6640625" customWidth="1"/>
    <col min="4359" max="4359" width="4.88671875" customWidth="1"/>
    <col min="4360" max="4360" width="5.5546875" customWidth="1"/>
    <col min="4361" max="4361" width="5.44140625" customWidth="1"/>
    <col min="4362" max="4362" width="5.109375" customWidth="1"/>
    <col min="4363" max="4366" width="3.6640625" customWidth="1"/>
    <col min="4367" max="4605" width="9.109375" customWidth="1"/>
    <col min="4609" max="4609" width="1.5546875" customWidth="1"/>
    <col min="4610" max="4610" width="8.33203125" customWidth="1"/>
    <col min="4611" max="4611" width="17.33203125" customWidth="1"/>
    <col min="4612" max="4612" width="19" customWidth="1"/>
    <col min="4613" max="4613" width="5.88671875" customWidth="1"/>
    <col min="4614" max="4614" width="5.6640625" customWidth="1"/>
    <col min="4615" max="4615" width="4.88671875" customWidth="1"/>
    <col min="4616" max="4616" width="5.5546875" customWidth="1"/>
    <col min="4617" max="4617" width="5.44140625" customWidth="1"/>
    <col min="4618" max="4618" width="5.109375" customWidth="1"/>
    <col min="4619" max="4622" width="3.6640625" customWidth="1"/>
    <col min="4623" max="4861" width="9.109375" customWidth="1"/>
    <col min="4865" max="4865" width="1.5546875" customWidth="1"/>
    <col min="4866" max="4866" width="8.33203125" customWidth="1"/>
    <col min="4867" max="4867" width="17.33203125" customWidth="1"/>
    <col min="4868" max="4868" width="19" customWidth="1"/>
    <col min="4869" max="4869" width="5.88671875" customWidth="1"/>
    <col min="4870" max="4870" width="5.6640625" customWidth="1"/>
    <col min="4871" max="4871" width="4.88671875" customWidth="1"/>
    <col min="4872" max="4872" width="5.5546875" customWidth="1"/>
    <col min="4873" max="4873" width="5.44140625" customWidth="1"/>
    <col min="4874" max="4874" width="5.109375" customWidth="1"/>
    <col min="4875" max="4878" width="3.6640625" customWidth="1"/>
    <col min="4879" max="5117" width="9.109375" customWidth="1"/>
    <col min="5121" max="5121" width="1.5546875" customWidth="1"/>
    <col min="5122" max="5122" width="8.33203125" customWidth="1"/>
    <col min="5123" max="5123" width="17.33203125" customWidth="1"/>
    <col min="5124" max="5124" width="19" customWidth="1"/>
    <col min="5125" max="5125" width="5.88671875" customWidth="1"/>
    <col min="5126" max="5126" width="5.6640625" customWidth="1"/>
    <col min="5127" max="5127" width="4.88671875" customWidth="1"/>
    <col min="5128" max="5128" width="5.5546875" customWidth="1"/>
    <col min="5129" max="5129" width="5.44140625" customWidth="1"/>
    <col min="5130" max="5130" width="5.109375" customWidth="1"/>
    <col min="5131" max="5134" width="3.6640625" customWidth="1"/>
    <col min="5135" max="5373" width="9.109375" customWidth="1"/>
    <col min="5377" max="5377" width="1.5546875" customWidth="1"/>
    <col min="5378" max="5378" width="8.33203125" customWidth="1"/>
    <col min="5379" max="5379" width="17.33203125" customWidth="1"/>
    <col min="5380" max="5380" width="19" customWidth="1"/>
    <col min="5381" max="5381" width="5.88671875" customWidth="1"/>
    <col min="5382" max="5382" width="5.6640625" customWidth="1"/>
    <col min="5383" max="5383" width="4.88671875" customWidth="1"/>
    <col min="5384" max="5384" width="5.5546875" customWidth="1"/>
    <col min="5385" max="5385" width="5.44140625" customWidth="1"/>
    <col min="5386" max="5386" width="5.109375" customWidth="1"/>
    <col min="5387" max="5390" width="3.6640625" customWidth="1"/>
    <col min="5391" max="5629" width="9.109375" customWidth="1"/>
    <col min="5633" max="5633" width="1.5546875" customWidth="1"/>
    <col min="5634" max="5634" width="8.33203125" customWidth="1"/>
    <col min="5635" max="5635" width="17.33203125" customWidth="1"/>
    <col min="5636" max="5636" width="19" customWidth="1"/>
    <col min="5637" max="5637" width="5.88671875" customWidth="1"/>
    <col min="5638" max="5638" width="5.6640625" customWidth="1"/>
    <col min="5639" max="5639" width="4.88671875" customWidth="1"/>
    <col min="5640" max="5640" width="5.5546875" customWidth="1"/>
    <col min="5641" max="5641" width="5.44140625" customWidth="1"/>
    <col min="5642" max="5642" width="5.109375" customWidth="1"/>
    <col min="5643" max="5646" width="3.6640625" customWidth="1"/>
    <col min="5647" max="5885" width="9.109375" customWidth="1"/>
    <col min="5889" max="5889" width="1.5546875" customWidth="1"/>
    <col min="5890" max="5890" width="8.33203125" customWidth="1"/>
    <col min="5891" max="5891" width="17.33203125" customWidth="1"/>
    <col min="5892" max="5892" width="19" customWidth="1"/>
    <col min="5893" max="5893" width="5.88671875" customWidth="1"/>
    <col min="5894" max="5894" width="5.6640625" customWidth="1"/>
    <col min="5895" max="5895" width="4.88671875" customWidth="1"/>
    <col min="5896" max="5896" width="5.5546875" customWidth="1"/>
    <col min="5897" max="5897" width="5.44140625" customWidth="1"/>
    <col min="5898" max="5898" width="5.109375" customWidth="1"/>
    <col min="5899" max="5902" width="3.6640625" customWidth="1"/>
    <col min="5903" max="6141" width="9.109375" customWidth="1"/>
    <col min="6145" max="6145" width="1.5546875" customWidth="1"/>
    <col min="6146" max="6146" width="8.33203125" customWidth="1"/>
    <col min="6147" max="6147" width="17.33203125" customWidth="1"/>
    <col min="6148" max="6148" width="19" customWidth="1"/>
    <col min="6149" max="6149" width="5.88671875" customWidth="1"/>
    <col min="6150" max="6150" width="5.6640625" customWidth="1"/>
    <col min="6151" max="6151" width="4.88671875" customWidth="1"/>
    <col min="6152" max="6152" width="5.5546875" customWidth="1"/>
    <col min="6153" max="6153" width="5.44140625" customWidth="1"/>
    <col min="6154" max="6154" width="5.109375" customWidth="1"/>
    <col min="6155" max="6158" width="3.6640625" customWidth="1"/>
    <col min="6159" max="6397" width="9.109375" customWidth="1"/>
    <col min="6401" max="6401" width="1.5546875" customWidth="1"/>
    <col min="6402" max="6402" width="8.33203125" customWidth="1"/>
    <col min="6403" max="6403" width="17.33203125" customWidth="1"/>
    <col min="6404" max="6404" width="19" customWidth="1"/>
    <col min="6405" max="6405" width="5.88671875" customWidth="1"/>
    <col min="6406" max="6406" width="5.6640625" customWidth="1"/>
    <col min="6407" max="6407" width="4.88671875" customWidth="1"/>
    <col min="6408" max="6408" width="5.5546875" customWidth="1"/>
    <col min="6409" max="6409" width="5.44140625" customWidth="1"/>
    <col min="6410" max="6410" width="5.109375" customWidth="1"/>
    <col min="6411" max="6414" width="3.6640625" customWidth="1"/>
    <col min="6415" max="6653" width="9.109375" customWidth="1"/>
    <col min="6657" max="6657" width="1.5546875" customWidth="1"/>
    <col min="6658" max="6658" width="8.33203125" customWidth="1"/>
    <col min="6659" max="6659" width="17.33203125" customWidth="1"/>
    <col min="6660" max="6660" width="19" customWidth="1"/>
    <col min="6661" max="6661" width="5.88671875" customWidth="1"/>
    <col min="6662" max="6662" width="5.6640625" customWidth="1"/>
    <col min="6663" max="6663" width="4.88671875" customWidth="1"/>
    <col min="6664" max="6664" width="5.5546875" customWidth="1"/>
    <col min="6665" max="6665" width="5.44140625" customWidth="1"/>
    <col min="6666" max="6666" width="5.109375" customWidth="1"/>
    <col min="6667" max="6670" width="3.6640625" customWidth="1"/>
    <col min="6671" max="6909" width="9.109375" customWidth="1"/>
    <col min="6913" max="6913" width="1.5546875" customWidth="1"/>
    <col min="6914" max="6914" width="8.33203125" customWidth="1"/>
    <col min="6915" max="6915" width="17.33203125" customWidth="1"/>
    <col min="6916" max="6916" width="19" customWidth="1"/>
    <col min="6917" max="6917" width="5.88671875" customWidth="1"/>
    <col min="6918" max="6918" width="5.6640625" customWidth="1"/>
    <col min="6919" max="6919" width="4.88671875" customWidth="1"/>
    <col min="6920" max="6920" width="5.5546875" customWidth="1"/>
    <col min="6921" max="6921" width="5.44140625" customWidth="1"/>
    <col min="6922" max="6922" width="5.109375" customWidth="1"/>
    <col min="6923" max="6926" width="3.6640625" customWidth="1"/>
    <col min="6927" max="7165" width="9.109375" customWidth="1"/>
    <col min="7169" max="7169" width="1.5546875" customWidth="1"/>
    <col min="7170" max="7170" width="8.33203125" customWidth="1"/>
    <col min="7171" max="7171" width="17.33203125" customWidth="1"/>
    <col min="7172" max="7172" width="19" customWidth="1"/>
    <col min="7173" max="7173" width="5.88671875" customWidth="1"/>
    <col min="7174" max="7174" width="5.6640625" customWidth="1"/>
    <col min="7175" max="7175" width="4.88671875" customWidth="1"/>
    <col min="7176" max="7176" width="5.5546875" customWidth="1"/>
    <col min="7177" max="7177" width="5.44140625" customWidth="1"/>
    <col min="7178" max="7178" width="5.109375" customWidth="1"/>
    <col min="7179" max="7182" width="3.6640625" customWidth="1"/>
    <col min="7183" max="7421" width="9.109375" customWidth="1"/>
    <col min="7425" max="7425" width="1.5546875" customWidth="1"/>
    <col min="7426" max="7426" width="8.33203125" customWidth="1"/>
    <col min="7427" max="7427" width="17.33203125" customWidth="1"/>
    <col min="7428" max="7428" width="19" customWidth="1"/>
    <col min="7429" max="7429" width="5.88671875" customWidth="1"/>
    <col min="7430" max="7430" width="5.6640625" customWidth="1"/>
    <col min="7431" max="7431" width="4.88671875" customWidth="1"/>
    <col min="7432" max="7432" width="5.5546875" customWidth="1"/>
    <col min="7433" max="7433" width="5.44140625" customWidth="1"/>
    <col min="7434" max="7434" width="5.109375" customWidth="1"/>
    <col min="7435" max="7438" width="3.6640625" customWidth="1"/>
    <col min="7439" max="7677" width="9.109375" customWidth="1"/>
    <col min="7681" max="7681" width="1.5546875" customWidth="1"/>
    <col min="7682" max="7682" width="8.33203125" customWidth="1"/>
    <col min="7683" max="7683" width="17.33203125" customWidth="1"/>
    <col min="7684" max="7684" width="19" customWidth="1"/>
    <col min="7685" max="7685" width="5.88671875" customWidth="1"/>
    <col min="7686" max="7686" width="5.6640625" customWidth="1"/>
    <col min="7687" max="7687" width="4.88671875" customWidth="1"/>
    <col min="7688" max="7688" width="5.5546875" customWidth="1"/>
    <col min="7689" max="7689" width="5.44140625" customWidth="1"/>
    <col min="7690" max="7690" width="5.109375" customWidth="1"/>
    <col min="7691" max="7694" width="3.6640625" customWidth="1"/>
    <col min="7695" max="7933" width="9.109375" customWidth="1"/>
    <col min="7937" max="7937" width="1.5546875" customWidth="1"/>
    <col min="7938" max="7938" width="8.33203125" customWidth="1"/>
    <col min="7939" max="7939" width="17.33203125" customWidth="1"/>
    <col min="7940" max="7940" width="19" customWidth="1"/>
    <col min="7941" max="7941" width="5.88671875" customWidth="1"/>
    <col min="7942" max="7942" width="5.6640625" customWidth="1"/>
    <col min="7943" max="7943" width="4.88671875" customWidth="1"/>
    <col min="7944" max="7944" width="5.5546875" customWidth="1"/>
    <col min="7945" max="7945" width="5.44140625" customWidth="1"/>
    <col min="7946" max="7946" width="5.109375" customWidth="1"/>
    <col min="7947" max="7950" width="3.6640625" customWidth="1"/>
    <col min="7951" max="8189" width="9.109375" customWidth="1"/>
    <col min="8193" max="8193" width="1.5546875" customWidth="1"/>
    <col min="8194" max="8194" width="8.33203125" customWidth="1"/>
    <col min="8195" max="8195" width="17.33203125" customWidth="1"/>
    <col min="8196" max="8196" width="19" customWidth="1"/>
    <col min="8197" max="8197" width="5.88671875" customWidth="1"/>
    <col min="8198" max="8198" width="5.6640625" customWidth="1"/>
    <col min="8199" max="8199" width="4.88671875" customWidth="1"/>
    <col min="8200" max="8200" width="5.5546875" customWidth="1"/>
    <col min="8201" max="8201" width="5.44140625" customWidth="1"/>
    <col min="8202" max="8202" width="5.109375" customWidth="1"/>
    <col min="8203" max="8206" width="3.6640625" customWidth="1"/>
    <col min="8207" max="8445" width="9.109375" customWidth="1"/>
    <col min="8449" max="8449" width="1.5546875" customWidth="1"/>
    <col min="8450" max="8450" width="8.33203125" customWidth="1"/>
    <col min="8451" max="8451" width="17.33203125" customWidth="1"/>
    <col min="8452" max="8452" width="19" customWidth="1"/>
    <col min="8453" max="8453" width="5.88671875" customWidth="1"/>
    <col min="8454" max="8454" width="5.6640625" customWidth="1"/>
    <col min="8455" max="8455" width="4.88671875" customWidth="1"/>
    <col min="8456" max="8456" width="5.5546875" customWidth="1"/>
    <col min="8457" max="8457" width="5.44140625" customWidth="1"/>
    <col min="8458" max="8458" width="5.109375" customWidth="1"/>
    <col min="8459" max="8462" width="3.6640625" customWidth="1"/>
    <col min="8463" max="8701" width="9.109375" customWidth="1"/>
    <col min="8705" max="8705" width="1.5546875" customWidth="1"/>
    <col min="8706" max="8706" width="8.33203125" customWidth="1"/>
    <col min="8707" max="8707" width="17.33203125" customWidth="1"/>
    <col min="8708" max="8708" width="19" customWidth="1"/>
    <col min="8709" max="8709" width="5.88671875" customWidth="1"/>
    <col min="8710" max="8710" width="5.6640625" customWidth="1"/>
    <col min="8711" max="8711" width="4.88671875" customWidth="1"/>
    <col min="8712" max="8712" width="5.5546875" customWidth="1"/>
    <col min="8713" max="8713" width="5.44140625" customWidth="1"/>
    <col min="8714" max="8714" width="5.109375" customWidth="1"/>
    <col min="8715" max="8718" width="3.6640625" customWidth="1"/>
    <col min="8719" max="8957" width="9.109375" customWidth="1"/>
    <col min="8961" max="8961" width="1.5546875" customWidth="1"/>
    <col min="8962" max="8962" width="8.33203125" customWidth="1"/>
    <col min="8963" max="8963" width="17.33203125" customWidth="1"/>
    <col min="8964" max="8964" width="19" customWidth="1"/>
    <col min="8965" max="8965" width="5.88671875" customWidth="1"/>
    <col min="8966" max="8966" width="5.6640625" customWidth="1"/>
    <col min="8967" max="8967" width="4.88671875" customWidth="1"/>
    <col min="8968" max="8968" width="5.5546875" customWidth="1"/>
    <col min="8969" max="8969" width="5.44140625" customWidth="1"/>
    <col min="8970" max="8970" width="5.109375" customWidth="1"/>
    <col min="8971" max="8974" width="3.6640625" customWidth="1"/>
    <col min="8975" max="9213" width="9.109375" customWidth="1"/>
    <col min="9217" max="9217" width="1.5546875" customWidth="1"/>
    <col min="9218" max="9218" width="8.33203125" customWidth="1"/>
    <col min="9219" max="9219" width="17.33203125" customWidth="1"/>
    <col min="9220" max="9220" width="19" customWidth="1"/>
    <col min="9221" max="9221" width="5.88671875" customWidth="1"/>
    <col min="9222" max="9222" width="5.6640625" customWidth="1"/>
    <col min="9223" max="9223" width="4.88671875" customWidth="1"/>
    <col min="9224" max="9224" width="5.5546875" customWidth="1"/>
    <col min="9225" max="9225" width="5.44140625" customWidth="1"/>
    <col min="9226" max="9226" width="5.109375" customWidth="1"/>
    <col min="9227" max="9230" width="3.6640625" customWidth="1"/>
    <col min="9231" max="9469" width="9.109375" customWidth="1"/>
    <col min="9473" max="9473" width="1.5546875" customWidth="1"/>
    <col min="9474" max="9474" width="8.33203125" customWidth="1"/>
    <col min="9475" max="9475" width="17.33203125" customWidth="1"/>
    <col min="9476" max="9476" width="19" customWidth="1"/>
    <col min="9477" max="9477" width="5.88671875" customWidth="1"/>
    <col min="9478" max="9478" width="5.6640625" customWidth="1"/>
    <col min="9479" max="9479" width="4.88671875" customWidth="1"/>
    <col min="9480" max="9480" width="5.5546875" customWidth="1"/>
    <col min="9481" max="9481" width="5.44140625" customWidth="1"/>
    <col min="9482" max="9482" width="5.109375" customWidth="1"/>
    <col min="9483" max="9486" width="3.6640625" customWidth="1"/>
    <col min="9487" max="9725" width="9.109375" customWidth="1"/>
    <col min="9729" max="9729" width="1.5546875" customWidth="1"/>
    <col min="9730" max="9730" width="8.33203125" customWidth="1"/>
    <col min="9731" max="9731" width="17.33203125" customWidth="1"/>
    <col min="9732" max="9732" width="19" customWidth="1"/>
    <col min="9733" max="9733" width="5.88671875" customWidth="1"/>
    <col min="9734" max="9734" width="5.6640625" customWidth="1"/>
    <col min="9735" max="9735" width="4.88671875" customWidth="1"/>
    <col min="9736" max="9736" width="5.5546875" customWidth="1"/>
    <col min="9737" max="9737" width="5.44140625" customWidth="1"/>
    <col min="9738" max="9738" width="5.109375" customWidth="1"/>
    <col min="9739" max="9742" width="3.6640625" customWidth="1"/>
    <col min="9743" max="9981" width="9.109375" customWidth="1"/>
    <col min="9985" max="9985" width="1.5546875" customWidth="1"/>
    <col min="9986" max="9986" width="8.33203125" customWidth="1"/>
    <col min="9987" max="9987" width="17.33203125" customWidth="1"/>
    <col min="9988" max="9988" width="19" customWidth="1"/>
    <col min="9989" max="9989" width="5.88671875" customWidth="1"/>
    <col min="9990" max="9990" width="5.6640625" customWidth="1"/>
    <col min="9991" max="9991" width="4.88671875" customWidth="1"/>
    <col min="9992" max="9992" width="5.5546875" customWidth="1"/>
    <col min="9993" max="9993" width="5.44140625" customWidth="1"/>
    <col min="9994" max="9994" width="5.109375" customWidth="1"/>
    <col min="9995" max="9998" width="3.6640625" customWidth="1"/>
    <col min="9999" max="10237" width="9.109375" customWidth="1"/>
    <col min="10241" max="10241" width="1.5546875" customWidth="1"/>
    <col min="10242" max="10242" width="8.33203125" customWidth="1"/>
    <col min="10243" max="10243" width="17.33203125" customWidth="1"/>
    <col min="10244" max="10244" width="19" customWidth="1"/>
    <col min="10245" max="10245" width="5.88671875" customWidth="1"/>
    <col min="10246" max="10246" width="5.6640625" customWidth="1"/>
    <col min="10247" max="10247" width="4.88671875" customWidth="1"/>
    <col min="10248" max="10248" width="5.5546875" customWidth="1"/>
    <col min="10249" max="10249" width="5.44140625" customWidth="1"/>
    <col min="10250" max="10250" width="5.109375" customWidth="1"/>
    <col min="10251" max="10254" width="3.6640625" customWidth="1"/>
    <col min="10255" max="10493" width="9.109375" customWidth="1"/>
    <col min="10497" max="10497" width="1.5546875" customWidth="1"/>
    <col min="10498" max="10498" width="8.33203125" customWidth="1"/>
    <col min="10499" max="10499" width="17.33203125" customWidth="1"/>
    <col min="10500" max="10500" width="19" customWidth="1"/>
    <col min="10501" max="10501" width="5.88671875" customWidth="1"/>
    <col min="10502" max="10502" width="5.6640625" customWidth="1"/>
    <col min="10503" max="10503" width="4.88671875" customWidth="1"/>
    <col min="10504" max="10504" width="5.5546875" customWidth="1"/>
    <col min="10505" max="10505" width="5.44140625" customWidth="1"/>
    <col min="10506" max="10506" width="5.109375" customWidth="1"/>
    <col min="10507" max="10510" width="3.6640625" customWidth="1"/>
    <col min="10511" max="10749" width="9.109375" customWidth="1"/>
    <col min="10753" max="10753" width="1.5546875" customWidth="1"/>
    <col min="10754" max="10754" width="8.33203125" customWidth="1"/>
    <col min="10755" max="10755" width="17.33203125" customWidth="1"/>
    <col min="10756" max="10756" width="19" customWidth="1"/>
    <col min="10757" max="10757" width="5.88671875" customWidth="1"/>
    <col min="10758" max="10758" width="5.6640625" customWidth="1"/>
    <col min="10759" max="10759" width="4.88671875" customWidth="1"/>
    <col min="10760" max="10760" width="5.5546875" customWidth="1"/>
    <col min="10761" max="10761" width="5.44140625" customWidth="1"/>
    <col min="10762" max="10762" width="5.109375" customWidth="1"/>
    <col min="10763" max="10766" width="3.6640625" customWidth="1"/>
    <col min="10767" max="11005" width="9.109375" customWidth="1"/>
    <col min="11009" max="11009" width="1.5546875" customWidth="1"/>
    <col min="11010" max="11010" width="8.33203125" customWidth="1"/>
    <col min="11011" max="11011" width="17.33203125" customWidth="1"/>
    <col min="11012" max="11012" width="19" customWidth="1"/>
    <col min="11013" max="11013" width="5.88671875" customWidth="1"/>
    <col min="11014" max="11014" width="5.6640625" customWidth="1"/>
    <col min="11015" max="11015" width="4.88671875" customWidth="1"/>
    <col min="11016" max="11016" width="5.5546875" customWidth="1"/>
    <col min="11017" max="11017" width="5.44140625" customWidth="1"/>
    <col min="11018" max="11018" width="5.109375" customWidth="1"/>
    <col min="11019" max="11022" width="3.6640625" customWidth="1"/>
    <col min="11023" max="11261" width="9.109375" customWidth="1"/>
    <col min="11265" max="11265" width="1.5546875" customWidth="1"/>
    <col min="11266" max="11266" width="8.33203125" customWidth="1"/>
    <col min="11267" max="11267" width="17.33203125" customWidth="1"/>
    <col min="11268" max="11268" width="19" customWidth="1"/>
    <col min="11269" max="11269" width="5.88671875" customWidth="1"/>
    <col min="11270" max="11270" width="5.6640625" customWidth="1"/>
    <col min="11271" max="11271" width="4.88671875" customWidth="1"/>
    <col min="11272" max="11272" width="5.5546875" customWidth="1"/>
    <col min="11273" max="11273" width="5.44140625" customWidth="1"/>
    <col min="11274" max="11274" width="5.109375" customWidth="1"/>
    <col min="11275" max="11278" width="3.6640625" customWidth="1"/>
    <col min="11279" max="11517" width="9.109375" customWidth="1"/>
    <col min="11521" max="11521" width="1.5546875" customWidth="1"/>
    <col min="11522" max="11522" width="8.33203125" customWidth="1"/>
    <col min="11523" max="11523" width="17.33203125" customWidth="1"/>
    <col min="11524" max="11524" width="19" customWidth="1"/>
    <col min="11525" max="11525" width="5.88671875" customWidth="1"/>
    <col min="11526" max="11526" width="5.6640625" customWidth="1"/>
    <col min="11527" max="11527" width="4.88671875" customWidth="1"/>
    <col min="11528" max="11528" width="5.5546875" customWidth="1"/>
    <col min="11529" max="11529" width="5.44140625" customWidth="1"/>
    <col min="11530" max="11530" width="5.109375" customWidth="1"/>
    <col min="11531" max="11534" width="3.6640625" customWidth="1"/>
    <col min="11535" max="11773" width="9.109375" customWidth="1"/>
    <col min="11777" max="11777" width="1.5546875" customWidth="1"/>
    <col min="11778" max="11778" width="8.33203125" customWidth="1"/>
    <col min="11779" max="11779" width="17.33203125" customWidth="1"/>
    <col min="11780" max="11780" width="19" customWidth="1"/>
    <col min="11781" max="11781" width="5.88671875" customWidth="1"/>
    <col min="11782" max="11782" width="5.6640625" customWidth="1"/>
    <col min="11783" max="11783" width="4.88671875" customWidth="1"/>
    <col min="11784" max="11784" width="5.5546875" customWidth="1"/>
    <col min="11785" max="11785" width="5.44140625" customWidth="1"/>
    <col min="11786" max="11786" width="5.109375" customWidth="1"/>
    <col min="11787" max="11790" width="3.6640625" customWidth="1"/>
    <col min="11791" max="12029" width="9.109375" customWidth="1"/>
    <col min="12033" max="12033" width="1.5546875" customWidth="1"/>
    <col min="12034" max="12034" width="8.33203125" customWidth="1"/>
    <col min="12035" max="12035" width="17.33203125" customWidth="1"/>
    <col min="12036" max="12036" width="19" customWidth="1"/>
    <col min="12037" max="12037" width="5.88671875" customWidth="1"/>
    <col min="12038" max="12038" width="5.6640625" customWidth="1"/>
    <col min="12039" max="12039" width="4.88671875" customWidth="1"/>
    <col min="12040" max="12040" width="5.5546875" customWidth="1"/>
    <col min="12041" max="12041" width="5.44140625" customWidth="1"/>
    <col min="12042" max="12042" width="5.109375" customWidth="1"/>
    <col min="12043" max="12046" width="3.6640625" customWidth="1"/>
    <col min="12047" max="12285" width="9.109375" customWidth="1"/>
    <col min="12289" max="12289" width="1.5546875" customWidth="1"/>
    <col min="12290" max="12290" width="8.33203125" customWidth="1"/>
    <col min="12291" max="12291" width="17.33203125" customWidth="1"/>
    <col min="12292" max="12292" width="19" customWidth="1"/>
    <col min="12293" max="12293" width="5.88671875" customWidth="1"/>
    <col min="12294" max="12294" width="5.6640625" customWidth="1"/>
    <col min="12295" max="12295" width="4.88671875" customWidth="1"/>
    <col min="12296" max="12296" width="5.5546875" customWidth="1"/>
    <col min="12297" max="12297" width="5.44140625" customWidth="1"/>
    <col min="12298" max="12298" width="5.109375" customWidth="1"/>
    <col min="12299" max="12302" width="3.6640625" customWidth="1"/>
    <col min="12303" max="12541" width="9.109375" customWidth="1"/>
    <col min="12545" max="12545" width="1.5546875" customWidth="1"/>
    <col min="12546" max="12546" width="8.33203125" customWidth="1"/>
    <col min="12547" max="12547" width="17.33203125" customWidth="1"/>
    <col min="12548" max="12548" width="19" customWidth="1"/>
    <col min="12549" max="12549" width="5.88671875" customWidth="1"/>
    <col min="12550" max="12550" width="5.6640625" customWidth="1"/>
    <col min="12551" max="12551" width="4.88671875" customWidth="1"/>
    <col min="12552" max="12552" width="5.5546875" customWidth="1"/>
    <col min="12553" max="12553" width="5.44140625" customWidth="1"/>
    <col min="12554" max="12554" width="5.109375" customWidth="1"/>
    <col min="12555" max="12558" width="3.6640625" customWidth="1"/>
    <col min="12559" max="12797" width="9.109375" customWidth="1"/>
    <col min="12801" max="12801" width="1.5546875" customWidth="1"/>
    <col min="12802" max="12802" width="8.33203125" customWidth="1"/>
    <col min="12803" max="12803" width="17.33203125" customWidth="1"/>
    <col min="12804" max="12804" width="19" customWidth="1"/>
    <col min="12805" max="12805" width="5.88671875" customWidth="1"/>
    <col min="12806" max="12806" width="5.6640625" customWidth="1"/>
    <col min="12807" max="12807" width="4.88671875" customWidth="1"/>
    <col min="12808" max="12808" width="5.5546875" customWidth="1"/>
    <col min="12809" max="12809" width="5.44140625" customWidth="1"/>
    <col min="12810" max="12810" width="5.109375" customWidth="1"/>
    <col min="12811" max="12814" width="3.6640625" customWidth="1"/>
    <col min="12815" max="13053" width="9.109375" customWidth="1"/>
    <col min="13057" max="13057" width="1.5546875" customWidth="1"/>
    <col min="13058" max="13058" width="8.33203125" customWidth="1"/>
    <col min="13059" max="13059" width="17.33203125" customWidth="1"/>
    <col min="13060" max="13060" width="19" customWidth="1"/>
    <col min="13061" max="13061" width="5.88671875" customWidth="1"/>
    <col min="13062" max="13062" width="5.6640625" customWidth="1"/>
    <col min="13063" max="13063" width="4.88671875" customWidth="1"/>
    <col min="13064" max="13064" width="5.5546875" customWidth="1"/>
    <col min="13065" max="13065" width="5.44140625" customWidth="1"/>
    <col min="13066" max="13066" width="5.109375" customWidth="1"/>
    <col min="13067" max="13070" width="3.6640625" customWidth="1"/>
    <col min="13071" max="13309" width="9.109375" customWidth="1"/>
    <col min="13313" max="13313" width="1.5546875" customWidth="1"/>
    <col min="13314" max="13314" width="8.33203125" customWidth="1"/>
    <col min="13315" max="13315" width="17.33203125" customWidth="1"/>
    <col min="13316" max="13316" width="19" customWidth="1"/>
    <col min="13317" max="13317" width="5.88671875" customWidth="1"/>
    <col min="13318" max="13318" width="5.6640625" customWidth="1"/>
    <col min="13319" max="13319" width="4.88671875" customWidth="1"/>
    <col min="13320" max="13320" width="5.5546875" customWidth="1"/>
    <col min="13321" max="13321" width="5.44140625" customWidth="1"/>
    <col min="13322" max="13322" width="5.109375" customWidth="1"/>
    <col min="13323" max="13326" width="3.6640625" customWidth="1"/>
    <col min="13327" max="13565" width="9.109375" customWidth="1"/>
    <col min="13569" max="13569" width="1.5546875" customWidth="1"/>
    <col min="13570" max="13570" width="8.33203125" customWidth="1"/>
    <col min="13571" max="13571" width="17.33203125" customWidth="1"/>
    <col min="13572" max="13572" width="19" customWidth="1"/>
    <col min="13573" max="13573" width="5.88671875" customWidth="1"/>
    <col min="13574" max="13574" width="5.6640625" customWidth="1"/>
    <col min="13575" max="13575" width="4.88671875" customWidth="1"/>
    <col min="13576" max="13576" width="5.5546875" customWidth="1"/>
    <col min="13577" max="13577" width="5.44140625" customWidth="1"/>
    <col min="13578" max="13578" width="5.109375" customWidth="1"/>
    <col min="13579" max="13582" width="3.6640625" customWidth="1"/>
    <col min="13583" max="13821" width="9.109375" customWidth="1"/>
    <col min="13825" max="13825" width="1.5546875" customWidth="1"/>
    <col min="13826" max="13826" width="8.33203125" customWidth="1"/>
    <col min="13827" max="13827" width="17.33203125" customWidth="1"/>
    <col min="13828" max="13828" width="19" customWidth="1"/>
    <col min="13829" max="13829" width="5.88671875" customWidth="1"/>
    <col min="13830" max="13830" width="5.6640625" customWidth="1"/>
    <col min="13831" max="13831" width="4.88671875" customWidth="1"/>
    <col min="13832" max="13832" width="5.5546875" customWidth="1"/>
    <col min="13833" max="13833" width="5.44140625" customWidth="1"/>
    <col min="13834" max="13834" width="5.109375" customWidth="1"/>
    <col min="13835" max="13838" width="3.6640625" customWidth="1"/>
    <col min="13839" max="14077" width="9.109375" customWidth="1"/>
    <col min="14081" max="14081" width="1.5546875" customWidth="1"/>
    <col min="14082" max="14082" width="8.33203125" customWidth="1"/>
    <col min="14083" max="14083" width="17.33203125" customWidth="1"/>
    <col min="14084" max="14084" width="19" customWidth="1"/>
    <col min="14085" max="14085" width="5.88671875" customWidth="1"/>
    <col min="14086" max="14086" width="5.6640625" customWidth="1"/>
    <col min="14087" max="14087" width="4.88671875" customWidth="1"/>
    <col min="14088" max="14088" width="5.5546875" customWidth="1"/>
    <col min="14089" max="14089" width="5.44140625" customWidth="1"/>
    <col min="14090" max="14090" width="5.109375" customWidth="1"/>
    <col min="14091" max="14094" width="3.6640625" customWidth="1"/>
    <col min="14095" max="14333" width="9.109375" customWidth="1"/>
    <col min="14337" max="14337" width="1.5546875" customWidth="1"/>
    <col min="14338" max="14338" width="8.33203125" customWidth="1"/>
    <col min="14339" max="14339" width="17.33203125" customWidth="1"/>
    <col min="14340" max="14340" width="19" customWidth="1"/>
    <col min="14341" max="14341" width="5.88671875" customWidth="1"/>
    <col min="14342" max="14342" width="5.6640625" customWidth="1"/>
    <col min="14343" max="14343" width="4.88671875" customWidth="1"/>
    <col min="14344" max="14344" width="5.5546875" customWidth="1"/>
    <col min="14345" max="14345" width="5.44140625" customWidth="1"/>
    <col min="14346" max="14346" width="5.109375" customWidth="1"/>
    <col min="14347" max="14350" width="3.6640625" customWidth="1"/>
    <col min="14351" max="14589" width="9.109375" customWidth="1"/>
    <col min="14593" max="14593" width="1.5546875" customWidth="1"/>
    <col min="14594" max="14594" width="8.33203125" customWidth="1"/>
    <col min="14595" max="14595" width="17.33203125" customWidth="1"/>
    <col min="14596" max="14596" width="19" customWidth="1"/>
    <col min="14597" max="14597" width="5.88671875" customWidth="1"/>
    <col min="14598" max="14598" width="5.6640625" customWidth="1"/>
    <col min="14599" max="14599" width="4.88671875" customWidth="1"/>
    <col min="14600" max="14600" width="5.5546875" customWidth="1"/>
    <col min="14601" max="14601" width="5.44140625" customWidth="1"/>
    <col min="14602" max="14602" width="5.109375" customWidth="1"/>
    <col min="14603" max="14606" width="3.6640625" customWidth="1"/>
    <col min="14607" max="14845" width="9.109375" customWidth="1"/>
    <col min="14849" max="14849" width="1.5546875" customWidth="1"/>
    <col min="14850" max="14850" width="8.33203125" customWidth="1"/>
    <col min="14851" max="14851" width="17.33203125" customWidth="1"/>
    <col min="14852" max="14852" width="19" customWidth="1"/>
    <col min="14853" max="14853" width="5.88671875" customWidth="1"/>
    <col min="14854" max="14854" width="5.6640625" customWidth="1"/>
    <col min="14855" max="14855" width="4.88671875" customWidth="1"/>
    <col min="14856" max="14856" width="5.5546875" customWidth="1"/>
    <col min="14857" max="14857" width="5.44140625" customWidth="1"/>
    <col min="14858" max="14858" width="5.109375" customWidth="1"/>
    <col min="14859" max="14862" width="3.6640625" customWidth="1"/>
    <col min="14863" max="15101" width="9.109375" customWidth="1"/>
    <col min="15105" max="15105" width="1.5546875" customWidth="1"/>
    <col min="15106" max="15106" width="8.33203125" customWidth="1"/>
    <col min="15107" max="15107" width="17.33203125" customWidth="1"/>
    <col min="15108" max="15108" width="19" customWidth="1"/>
    <col min="15109" max="15109" width="5.88671875" customWidth="1"/>
    <col min="15110" max="15110" width="5.6640625" customWidth="1"/>
    <col min="15111" max="15111" width="4.88671875" customWidth="1"/>
    <col min="15112" max="15112" width="5.5546875" customWidth="1"/>
    <col min="15113" max="15113" width="5.44140625" customWidth="1"/>
    <col min="15114" max="15114" width="5.109375" customWidth="1"/>
    <col min="15115" max="15118" width="3.6640625" customWidth="1"/>
    <col min="15119" max="15357" width="9.109375" customWidth="1"/>
    <col min="15361" max="15361" width="1.5546875" customWidth="1"/>
    <col min="15362" max="15362" width="8.33203125" customWidth="1"/>
    <col min="15363" max="15363" width="17.33203125" customWidth="1"/>
    <col min="15364" max="15364" width="19" customWidth="1"/>
    <col min="15365" max="15365" width="5.88671875" customWidth="1"/>
    <col min="15366" max="15366" width="5.6640625" customWidth="1"/>
    <col min="15367" max="15367" width="4.88671875" customWidth="1"/>
    <col min="15368" max="15368" width="5.5546875" customWidth="1"/>
    <col min="15369" max="15369" width="5.44140625" customWidth="1"/>
    <col min="15370" max="15370" width="5.109375" customWidth="1"/>
    <col min="15371" max="15374" width="3.6640625" customWidth="1"/>
    <col min="15375" max="15613" width="9.109375" customWidth="1"/>
    <col min="15617" max="15617" width="1.5546875" customWidth="1"/>
    <col min="15618" max="15618" width="8.33203125" customWidth="1"/>
    <col min="15619" max="15619" width="17.33203125" customWidth="1"/>
    <col min="15620" max="15620" width="19" customWidth="1"/>
    <col min="15621" max="15621" width="5.88671875" customWidth="1"/>
    <col min="15622" max="15622" width="5.6640625" customWidth="1"/>
    <col min="15623" max="15623" width="4.88671875" customWidth="1"/>
    <col min="15624" max="15624" width="5.5546875" customWidth="1"/>
    <col min="15625" max="15625" width="5.44140625" customWidth="1"/>
    <col min="15626" max="15626" width="5.109375" customWidth="1"/>
    <col min="15627" max="15630" width="3.6640625" customWidth="1"/>
    <col min="15631" max="15869" width="9.109375" customWidth="1"/>
    <col min="15873" max="15873" width="1.5546875" customWidth="1"/>
    <col min="15874" max="15874" width="8.33203125" customWidth="1"/>
    <col min="15875" max="15875" width="17.33203125" customWidth="1"/>
    <col min="15876" max="15876" width="19" customWidth="1"/>
    <col min="15877" max="15877" width="5.88671875" customWidth="1"/>
    <col min="15878" max="15878" width="5.6640625" customWidth="1"/>
    <col min="15879" max="15879" width="4.88671875" customWidth="1"/>
    <col min="15880" max="15880" width="5.5546875" customWidth="1"/>
    <col min="15881" max="15881" width="5.44140625" customWidth="1"/>
    <col min="15882" max="15882" width="5.109375" customWidth="1"/>
    <col min="15883" max="15886" width="3.6640625" customWidth="1"/>
    <col min="15887" max="16125" width="9.109375" customWidth="1"/>
    <col min="16129" max="16129" width="1.5546875" customWidth="1"/>
    <col min="16130" max="16130" width="8.33203125" customWidth="1"/>
    <col min="16131" max="16131" width="17.33203125" customWidth="1"/>
    <col min="16132" max="16132" width="19" customWidth="1"/>
    <col min="16133" max="16133" width="5.88671875" customWidth="1"/>
    <col min="16134" max="16134" width="5.6640625" customWidth="1"/>
    <col min="16135" max="16135" width="4.88671875" customWidth="1"/>
    <col min="16136" max="16136" width="5.5546875" customWidth="1"/>
    <col min="16137" max="16137" width="5.44140625" customWidth="1"/>
    <col min="16138" max="16138" width="5.109375" customWidth="1"/>
    <col min="16139" max="16142" width="3.6640625" customWidth="1"/>
    <col min="16143" max="16381" width="9.109375" customWidth="1"/>
  </cols>
  <sheetData>
    <row r="1" spans="2:20" ht="6.75" customHeight="1"/>
    <row r="2" spans="2:20">
      <c r="B2" s="49"/>
      <c r="C2" s="50"/>
      <c r="D2" s="50"/>
      <c r="E2" s="50"/>
      <c r="F2" s="51"/>
      <c r="G2" s="52" t="s">
        <v>0</v>
      </c>
      <c r="H2" s="53"/>
      <c r="I2" s="167" t="s">
        <v>40</v>
      </c>
      <c r="J2" s="168"/>
      <c r="K2" s="168"/>
      <c r="L2" s="168"/>
      <c r="M2" s="168"/>
      <c r="N2" s="169"/>
    </row>
    <row r="3" spans="2:20">
      <c r="B3" s="54"/>
      <c r="C3" s="10" t="s">
        <v>2</v>
      </c>
      <c r="D3" s="10"/>
      <c r="F3" s="5"/>
      <c r="G3" s="52" t="s">
        <v>3</v>
      </c>
      <c r="H3" s="55"/>
      <c r="I3" s="167" t="s">
        <v>4</v>
      </c>
      <c r="J3" s="168"/>
      <c r="K3" s="168"/>
      <c r="L3" s="168"/>
      <c r="M3" s="168"/>
      <c r="N3" s="169"/>
    </row>
    <row r="4" spans="2:20" ht="15.6">
      <c r="B4" s="54"/>
      <c r="C4" s="56" t="s">
        <v>34</v>
      </c>
      <c r="D4" s="56"/>
      <c r="F4" s="5"/>
      <c r="G4" s="52" t="s">
        <v>5</v>
      </c>
      <c r="H4" s="55"/>
      <c r="I4" s="167" t="s">
        <v>41</v>
      </c>
      <c r="J4" s="168"/>
      <c r="K4" s="168"/>
      <c r="L4" s="168"/>
      <c r="M4" s="168"/>
      <c r="N4" s="169"/>
    </row>
    <row r="5" spans="2:20" ht="15.6">
      <c r="B5" s="54"/>
      <c r="C5" t="s">
        <v>35</v>
      </c>
      <c r="D5" s="56"/>
      <c r="F5" s="5"/>
      <c r="G5" s="52" t="s">
        <v>36</v>
      </c>
      <c r="H5" s="55"/>
      <c r="I5" s="168">
        <v>44695</v>
      </c>
      <c r="J5" s="168"/>
      <c r="K5" s="168"/>
      <c r="L5" s="168"/>
      <c r="M5" s="168"/>
      <c r="N5" s="169"/>
      <c r="R5" s="57"/>
      <c r="S5" s="57"/>
      <c r="T5" s="57"/>
    </row>
    <row r="6" spans="2:20" ht="15" thickBot="1">
      <c r="B6" s="54"/>
      <c r="N6" s="58"/>
      <c r="R6" s="57"/>
      <c r="S6" s="57"/>
      <c r="T6" s="57"/>
    </row>
    <row r="7" spans="2:20">
      <c r="B7" s="59" t="s">
        <v>10</v>
      </c>
      <c r="C7" s="170" t="s">
        <v>55</v>
      </c>
      <c r="D7" s="170"/>
      <c r="E7" s="60"/>
      <c r="F7" s="61" t="s">
        <v>11</v>
      </c>
      <c r="G7" s="170" t="s">
        <v>105</v>
      </c>
      <c r="H7" s="170"/>
      <c r="I7" s="170"/>
      <c r="J7" s="170"/>
      <c r="K7" s="170"/>
      <c r="L7" s="170"/>
      <c r="M7" s="170"/>
      <c r="N7" s="171"/>
    </row>
    <row r="8" spans="2:20">
      <c r="B8" s="62" t="s">
        <v>12</v>
      </c>
      <c r="C8" s="159" t="s">
        <v>196</v>
      </c>
      <c r="D8" s="159"/>
      <c r="E8" s="63"/>
      <c r="F8" s="64" t="s">
        <v>13</v>
      </c>
      <c r="G8" s="159" t="s">
        <v>198</v>
      </c>
      <c r="H8" s="159"/>
      <c r="I8" s="159"/>
      <c r="J8" s="159"/>
      <c r="K8" s="159"/>
      <c r="L8" s="159"/>
      <c r="M8" s="159"/>
      <c r="N8" s="160"/>
    </row>
    <row r="9" spans="2:20">
      <c r="B9" s="62" t="s">
        <v>14</v>
      </c>
      <c r="C9" s="159" t="s">
        <v>197</v>
      </c>
      <c r="D9" s="159"/>
      <c r="E9" s="63"/>
      <c r="F9" s="64" t="s">
        <v>15</v>
      </c>
      <c r="G9" s="159" t="s">
        <v>199</v>
      </c>
      <c r="H9" s="159"/>
      <c r="I9" s="159"/>
      <c r="J9" s="159"/>
      <c r="K9" s="159"/>
      <c r="L9" s="159"/>
      <c r="M9" s="159"/>
      <c r="N9" s="160"/>
    </row>
    <row r="10" spans="2:20">
      <c r="B10" s="164" t="s">
        <v>37</v>
      </c>
      <c r="C10" s="165"/>
      <c r="D10" s="165"/>
      <c r="E10" s="65"/>
      <c r="F10" s="165" t="s">
        <v>37</v>
      </c>
      <c r="G10" s="165"/>
      <c r="H10" s="165"/>
      <c r="I10" s="165"/>
      <c r="J10" s="165"/>
      <c r="K10" s="165"/>
      <c r="L10" s="165"/>
      <c r="M10" s="165"/>
      <c r="N10" s="166"/>
    </row>
    <row r="11" spans="2:20">
      <c r="B11" s="66" t="s">
        <v>38</v>
      </c>
      <c r="C11" s="159" t="s">
        <v>196</v>
      </c>
      <c r="D11" s="159"/>
      <c r="E11" s="63"/>
      <c r="F11" s="67" t="s">
        <v>38</v>
      </c>
      <c r="G11" s="159" t="s">
        <v>198</v>
      </c>
      <c r="H11" s="159"/>
      <c r="I11" s="159"/>
      <c r="J11" s="159"/>
      <c r="K11" s="159"/>
      <c r="L11" s="159"/>
      <c r="M11" s="159"/>
      <c r="N11" s="160"/>
    </row>
    <row r="12" spans="2:20" ht="15" thickBot="1">
      <c r="B12" s="68" t="s">
        <v>38</v>
      </c>
      <c r="C12" s="161" t="s">
        <v>197</v>
      </c>
      <c r="D12" s="161"/>
      <c r="E12" s="69"/>
      <c r="F12" s="70" t="s">
        <v>38</v>
      </c>
      <c r="G12" s="161" t="s">
        <v>199</v>
      </c>
      <c r="H12" s="161"/>
      <c r="I12" s="161"/>
      <c r="J12" s="161"/>
      <c r="K12" s="161"/>
      <c r="L12" s="161"/>
      <c r="M12" s="161"/>
      <c r="N12" s="162"/>
    </row>
    <row r="13" spans="2:20">
      <c r="B13" s="54"/>
      <c r="N13" s="58"/>
    </row>
    <row r="14" spans="2:20" ht="15" thickBot="1">
      <c r="B14" s="71" t="s">
        <v>18</v>
      </c>
      <c r="F14" s="72">
        <v>1</v>
      </c>
      <c r="G14" s="72">
        <v>2</v>
      </c>
      <c r="H14" s="72">
        <v>3</v>
      </c>
      <c r="I14" s="72">
        <v>4</v>
      </c>
      <c r="J14" s="72">
        <v>5</v>
      </c>
      <c r="K14" s="163" t="s">
        <v>19</v>
      </c>
      <c r="L14" s="163"/>
      <c r="M14" s="72" t="s">
        <v>20</v>
      </c>
      <c r="N14" s="74" t="s">
        <v>21</v>
      </c>
    </row>
    <row r="15" spans="2:20">
      <c r="B15" s="75" t="s">
        <v>22</v>
      </c>
      <c r="C15" s="157" t="str">
        <f>IF(C8&gt;"",C8&amp;" - "&amp;G8,"")</f>
        <v>Tea Stråhlman - Iida Patosalmi</v>
      </c>
      <c r="D15" s="157"/>
      <c r="E15" s="76"/>
      <c r="F15" s="77">
        <v>2</v>
      </c>
      <c r="G15" s="77">
        <v>2</v>
      </c>
      <c r="H15" s="77">
        <v>2</v>
      </c>
      <c r="I15" s="77"/>
      <c r="J15" s="78"/>
      <c r="K15" s="79">
        <f>IF(ISBLANK(F15),"",COUNTIF(F15:J15,"&gt;=0"))</f>
        <v>3</v>
      </c>
      <c r="L15" s="80">
        <f>IF(ISBLANK(F15),"",IF(LEFT(F15)="-",1,0)+IF(LEFT(G15)="-",1,0)+IF(LEFT(H15)="-",1,0)+IF(LEFT(I15)="-",1,0)+IF(LEFT(J15)="-",1,0))</f>
        <v>0</v>
      </c>
      <c r="M15" s="81">
        <f t="shared" ref="M15:N19" si="0">IF(K15=3,1,"")</f>
        <v>1</v>
      </c>
      <c r="N15" s="82" t="str">
        <f t="shared" si="0"/>
        <v/>
      </c>
    </row>
    <row r="16" spans="2:20">
      <c r="B16" s="75" t="s">
        <v>23</v>
      </c>
      <c r="C16" s="157" t="str">
        <f>IF(C9&gt;"",C9&amp;" - "&amp;G9,"")</f>
        <v>Noella Stråhlman - Salma Hietanen</v>
      </c>
      <c r="D16" s="157"/>
      <c r="E16" s="76"/>
      <c r="F16" s="77">
        <v>4</v>
      </c>
      <c r="G16" s="77">
        <v>9</v>
      </c>
      <c r="H16" s="77">
        <v>-9</v>
      </c>
      <c r="I16" s="77">
        <v>7</v>
      </c>
      <c r="J16" s="83"/>
      <c r="K16" s="67">
        <f>IF(ISBLANK(F16),"",COUNTIF(F16:J16,"&gt;=0"))</f>
        <v>3</v>
      </c>
      <c r="L16" s="84">
        <f>IF(ISBLANK(F16),"",IF(LEFT(F16)="-",1,0)+IF(LEFT(G16)="-",1,0)+IF(LEFT(H16)="-",1,0)+IF(LEFT(I16)="-",1,0)+IF(LEFT(J16)="-",1,0))</f>
        <v>1</v>
      </c>
      <c r="M16" s="85">
        <f t="shared" si="0"/>
        <v>1</v>
      </c>
      <c r="N16" s="86" t="str">
        <f t="shared" si="0"/>
        <v/>
      </c>
    </row>
    <row r="17" spans="2:20">
      <c r="B17" s="87" t="s">
        <v>39</v>
      </c>
      <c r="C17" s="88" t="str">
        <f>IF(C11&gt;"",C11&amp;" / "&amp;C12,"")</f>
        <v>Tea Stråhlman / Noella Stråhlman</v>
      </c>
      <c r="D17" s="88" t="str">
        <f>IF(G11&gt;"",G11&amp;" / "&amp;G12,"")</f>
        <v>Iida Patosalmi / Salma Hietanen</v>
      </c>
      <c r="E17" s="89"/>
      <c r="F17" s="77">
        <v>3</v>
      </c>
      <c r="G17" s="77">
        <v>1</v>
      </c>
      <c r="H17" s="77">
        <v>4</v>
      </c>
      <c r="I17" s="77"/>
      <c r="J17" s="83"/>
      <c r="K17" s="67">
        <f>IF(ISBLANK(F17),"",COUNTIF(F17:J17,"&gt;=0"))</f>
        <v>3</v>
      </c>
      <c r="L17" s="84">
        <f>IF(ISBLANK(F17),"",IF(LEFT(F17)="-",1,0)+IF(LEFT(G17)="-",1,0)+IF(LEFT(H17)="-",1,0)+IF(LEFT(I17)="-",1,0)+IF(LEFT(J17)="-",1,0))</f>
        <v>0</v>
      </c>
      <c r="M17" s="85">
        <f t="shared" si="0"/>
        <v>1</v>
      </c>
      <c r="N17" s="86" t="str">
        <f t="shared" si="0"/>
        <v/>
      </c>
    </row>
    <row r="18" spans="2:20">
      <c r="B18" s="75" t="s">
        <v>25</v>
      </c>
      <c r="C18" s="157" t="str">
        <f>IF(C8&gt;"",C8&amp;" - "&amp;G9,"")</f>
        <v>Tea Stråhlman - Salma Hietanen</v>
      </c>
      <c r="D18" s="157"/>
      <c r="E18" s="76"/>
      <c r="F18" s="77"/>
      <c r="G18" s="77"/>
      <c r="H18" s="77"/>
      <c r="I18" s="77"/>
      <c r="J18" s="83"/>
      <c r="K18" s="67" t="str">
        <f>IF(ISBLANK(F18),"",COUNTIF(F18:J18,"&gt;=0"))</f>
        <v/>
      </c>
      <c r="L18" s="84" t="str">
        <f>IF(ISBLANK(F18),"",IF(LEFT(F18)="-",1,0)+IF(LEFT(G18)="-",1,0)+IF(LEFT(H18)="-",1,0)+IF(LEFT(I18)="-",1,0)+IF(LEFT(J18)="-",1,0))</f>
        <v/>
      </c>
      <c r="M18" s="85" t="str">
        <f t="shared" si="0"/>
        <v/>
      </c>
      <c r="N18" s="86" t="str">
        <f t="shared" si="0"/>
        <v/>
      </c>
    </row>
    <row r="19" spans="2:20" ht="15" thickBot="1">
      <c r="B19" s="75" t="s">
        <v>26</v>
      </c>
      <c r="C19" s="157" t="str">
        <f>IF(C9&gt;"",C9&amp;" - "&amp;G8,"")</f>
        <v>Noella Stråhlman - Iida Patosalmi</v>
      </c>
      <c r="D19" s="157"/>
      <c r="E19" s="76"/>
      <c r="F19" s="77"/>
      <c r="G19" s="77"/>
      <c r="H19" s="77"/>
      <c r="I19" s="77"/>
      <c r="J19" s="83"/>
      <c r="K19" s="70" t="str">
        <f>IF(ISBLANK(F19),"",COUNTIF(F19:J19,"&gt;=0"))</f>
        <v/>
      </c>
      <c r="L19" s="90" t="str">
        <f>IF(ISBLANK(F19),"",IF(LEFT(F19)="-",1,0)+IF(LEFT(G19)="-",1,0)+IF(LEFT(H19)="-",1,0)+IF(LEFT(I19)="-",1,0)+IF(LEFT(J19)="-",1,0))</f>
        <v/>
      </c>
      <c r="M19" s="91" t="str">
        <f t="shared" si="0"/>
        <v/>
      </c>
      <c r="N19" s="92" t="str">
        <f t="shared" si="0"/>
        <v/>
      </c>
    </row>
    <row r="20" spans="2:20" ht="18.600000000000001" thickBot="1">
      <c r="B20" s="54"/>
      <c r="F20" s="93"/>
      <c r="G20" s="93"/>
      <c r="H20" s="93"/>
      <c r="I20" s="158" t="s">
        <v>27</v>
      </c>
      <c r="J20" s="158"/>
      <c r="K20" s="94">
        <f>COUNTIF(K15:K19,"=3")</f>
        <v>3</v>
      </c>
      <c r="L20" s="95">
        <f>COUNTIF(L15:L19,"=3")</f>
        <v>0</v>
      </c>
      <c r="M20" s="96">
        <f>SUM(M15:M19)</f>
        <v>3</v>
      </c>
      <c r="N20" s="97">
        <f>SUM(N15:N19)</f>
        <v>0</v>
      </c>
    </row>
    <row r="21" spans="2:20">
      <c r="B21" s="98" t="s">
        <v>28</v>
      </c>
      <c r="N21" s="58"/>
    </row>
    <row r="22" spans="2:20">
      <c r="B22" s="99" t="s">
        <v>29</v>
      </c>
      <c r="D22" s="100" t="s">
        <v>30</v>
      </c>
      <c r="F22" s="100" t="s">
        <v>31</v>
      </c>
      <c r="G22" s="100"/>
      <c r="H22" s="101"/>
      <c r="J22" s="151" t="s">
        <v>32</v>
      </c>
      <c r="K22" s="151"/>
      <c r="L22" s="151"/>
      <c r="M22" s="151"/>
      <c r="N22" s="152"/>
    </row>
    <row r="23" spans="2:20" ht="21.6" thickBot="1">
      <c r="B23" s="153"/>
      <c r="C23" s="154"/>
      <c r="D23" s="154"/>
      <c r="E23" s="93"/>
      <c r="F23" s="154"/>
      <c r="G23" s="154"/>
      <c r="H23" s="154"/>
      <c r="I23" s="154"/>
      <c r="J23" s="155" t="str">
        <f>IF(M20=3,C7,IF(N20=3,G7,""))</f>
        <v>PT Espoo</v>
      </c>
      <c r="K23" s="155"/>
      <c r="L23" s="155"/>
      <c r="M23" s="155"/>
      <c r="N23" s="156"/>
    </row>
    <row r="24" spans="2:20" ht="6" customHeight="1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</row>
    <row r="25" spans="2:20" ht="8.25" customHeight="1"/>
    <row r="28" spans="2:20" ht="6.75" customHeight="1"/>
    <row r="29" spans="2:20">
      <c r="B29" s="49"/>
      <c r="C29" s="50"/>
      <c r="D29" s="50"/>
      <c r="E29" s="50"/>
      <c r="F29" s="51"/>
      <c r="G29" s="52" t="s">
        <v>0</v>
      </c>
      <c r="H29" s="53"/>
      <c r="I29" s="167" t="s">
        <v>40</v>
      </c>
      <c r="J29" s="168"/>
      <c r="K29" s="168"/>
      <c r="L29" s="168"/>
      <c r="M29" s="168"/>
      <c r="N29" s="169"/>
    </row>
    <row r="30" spans="2:20">
      <c r="B30" s="54"/>
      <c r="C30" s="10" t="s">
        <v>2</v>
      </c>
      <c r="D30" s="10"/>
      <c r="F30" s="5"/>
      <c r="G30" s="52" t="s">
        <v>3</v>
      </c>
      <c r="H30" s="55"/>
      <c r="I30" s="167" t="s">
        <v>4</v>
      </c>
      <c r="J30" s="168"/>
      <c r="K30" s="168"/>
      <c r="L30" s="168"/>
      <c r="M30" s="168"/>
      <c r="N30" s="169"/>
    </row>
    <row r="31" spans="2:20" ht="15.6">
      <c r="B31" s="54"/>
      <c r="C31" s="56" t="s">
        <v>34</v>
      </c>
      <c r="D31" s="56"/>
      <c r="F31" s="5"/>
      <c r="G31" s="52" t="s">
        <v>5</v>
      </c>
      <c r="H31" s="55"/>
      <c r="I31" s="167" t="s">
        <v>41</v>
      </c>
      <c r="J31" s="168"/>
      <c r="K31" s="168"/>
      <c r="L31" s="168"/>
      <c r="M31" s="168"/>
      <c r="N31" s="169"/>
    </row>
    <row r="32" spans="2:20" ht="15.6">
      <c r="B32" s="54"/>
      <c r="C32" t="s">
        <v>35</v>
      </c>
      <c r="D32" s="56"/>
      <c r="F32" s="5"/>
      <c r="G32" s="52" t="s">
        <v>36</v>
      </c>
      <c r="H32" s="55"/>
      <c r="I32" s="168">
        <v>44695</v>
      </c>
      <c r="J32" s="168"/>
      <c r="K32" s="168"/>
      <c r="L32" s="168"/>
      <c r="M32" s="168"/>
      <c r="N32" s="169"/>
      <c r="R32" s="57"/>
      <c r="S32" s="57"/>
      <c r="T32" s="57"/>
    </row>
    <row r="33" spans="2:20" ht="15" thickBot="1">
      <c r="B33" s="54"/>
      <c r="N33" s="58"/>
      <c r="R33" s="57"/>
      <c r="S33" s="57"/>
      <c r="T33" s="57"/>
    </row>
    <row r="34" spans="2:20">
      <c r="B34" s="59" t="s">
        <v>10</v>
      </c>
      <c r="C34" s="170" t="s">
        <v>210</v>
      </c>
      <c r="D34" s="170"/>
      <c r="E34" s="60"/>
      <c r="F34" s="61" t="s">
        <v>11</v>
      </c>
      <c r="G34" s="170" t="s">
        <v>105</v>
      </c>
      <c r="H34" s="170"/>
      <c r="I34" s="170"/>
      <c r="J34" s="170"/>
      <c r="K34" s="170"/>
      <c r="L34" s="170"/>
      <c r="M34" s="170"/>
      <c r="N34" s="171"/>
    </row>
    <row r="35" spans="2:20">
      <c r="B35" s="62" t="s">
        <v>12</v>
      </c>
      <c r="C35" s="159" t="s">
        <v>127</v>
      </c>
      <c r="D35" s="159"/>
      <c r="E35" s="63"/>
      <c r="F35" s="64" t="s">
        <v>13</v>
      </c>
      <c r="G35" s="159" t="s">
        <v>198</v>
      </c>
      <c r="H35" s="159"/>
      <c r="I35" s="159"/>
      <c r="J35" s="159"/>
      <c r="K35" s="159"/>
      <c r="L35" s="159"/>
      <c r="M35" s="159"/>
      <c r="N35" s="160"/>
    </row>
    <row r="36" spans="2:20">
      <c r="B36" s="62" t="s">
        <v>14</v>
      </c>
      <c r="C36" s="159" t="s">
        <v>126</v>
      </c>
      <c r="D36" s="159"/>
      <c r="E36" s="63"/>
      <c r="F36" s="64" t="s">
        <v>15</v>
      </c>
      <c r="G36" s="159" t="s">
        <v>199</v>
      </c>
      <c r="H36" s="159"/>
      <c r="I36" s="159"/>
      <c r="J36" s="159"/>
      <c r="K36" s="159"/>
      <c r="L36" s="159"/>
      <c r="M36" s="159"/>
      <c r="N36" s="160"/>
    </row>
    <row r="37" spans="2:20">
      <c r="B37" s="164" t="s">
        <v>37</v>
      </c>
      <c r="C37" s="165"/>
      <c r="D37" s="165"/>
      <c r="E37" s="65"/>
      <c r="F37" s="165" t="s">
        <v>37</v>
      </c>
      <c r="G37" s="165"/>
      <c r="H37" s="165"/>
      <c r="I37" s="165"/>
      <c r="J37" s="165"/>
      <c r="K37" s="165"/>
      <c r="L37" s="165"/>
      <c r="M37" s="165"/>
      <c r="N37" s="166"/>
    </row>
    <row r="38" spans="2:20">
      <c r="B38" s="66" t="s">
        <v>38</v>
      </c>
      <c r="C38" s="159" t="s">
        <v>127</v>
      </c>
      <c r="D38" s="159"/>
      <c r="E38" s="63"/>
      <c r="F38" s="67" t="s">
        <v>38</v>
      </c>
      <c r="G38" s="159" t="s">
        <v>198</v>
      </c>
      <c r="H38" s="159"/>
      <c r="I38" s="159"/>
      <c r="J38" s="159"/>
      <c r="K38" s="159"/>
      <c r="L38" s="159"/>
      <c r="M38" s="159"/>
      <c r="N38" s="160"/>
    </row>
    <row r="39" spans="2:20" ht="15" thickBot="1">
      <c r="B39" s="68" t="s">
        <v>38</v>
      </c>
      <c r="C39" s="161" t="s">
        <v>126</v>
      </c>
      <c r="D39" s="161"/>
      <c r="E39" s="69"/>
      <c r="F39" s="70" t="s">
        <v>38</v>
      </c>
      <c r="G39" s="161" t="s">
        <v>199</v>
      </c>
      <c r="H39" s="161"/>
      <c r="I39" s="161"/>
      <c r="J39" s="161"/>
      <c r="K39" s="161"/>
      <c r="L39" s="161"/>
      <c r="M39" s="161"/>
      <c r="N39" s="162"/>
    </row>
    <row r="40" spans="2:20">
      <c r="B40" s="54"/>
      <c r="N40" s="58"/>
    </row>
    <row r="41" spans="2:20" ht="15" thickBot="1">
      <c r="B41" s="71" t="s">
        <v>18</v>
      </c>
      <c r="F41" s="72">
        <v>1</v>
      </c>
      <c r="G41" s="72">
        <v>2</v>
      </c>
      <c r="H41" s="72">
        <v>3</v>
      </c>
      <c r="I41" s="72">
        <v>4</v>
      </c>
      <c r="J41" s="72">
        <v>5</v>
      </c>
      <c r="K41" s="163" t="s">
        <v>19</v>
      </c>
      <c r="L41" s="163"/>
      <c r="M41" s="72" t="s">
        <v>20</v>
      </c>
      <c r="N41" s="74" t="s">
        <v>21</v>
      </c>
    </row>
    <row r="42" spans="2:20">
      <c r="B42" s="75" t="s">
        <v>22</v>
      </c>
      <c r="C42" s="157" t="str">
        <f>IF(C35&gt;"",C35&amp;" - "&amp;G35,"")</f>
        <v>Iina Hietalahti - Iida Patosalmi</v>
      </c>
      <c r="D42" s="157"/>
      <c r="E42" s="76"/>
      <c r="F42" s="77">
        <v>6</v>
      </c>
      <c r="G42" s="77">
        <v>3</v>
      </c>
      <c r="H42" s="77">
        <v>4</v>
      </c>
      <c r="I42" s="77"/>
      <c r="J42" s="78"/>
      <c r="K42" s="79">
        <f>IF(ISBLANK(F42),"",COUNTIF(F42:J42,"&gt;=0"))</f>
        <v>3</v>
      </c>
      <c r="L42" s="80">
        <f>IF(ISBLANK(F42),"",IF(LEFT(F42)="-",1,0)+IF(LEFT(G42)="-",1,0)+IF(LEFT(H42)="-",1,0)+IF(LEFT(I42)="-",1,0)+IF(LEFT(J42)="-",1,0))</f>
        <v>0</v>
      </c>
      <c r="M42" s="81">
        <f t="shared" ref="M42:M46" si="1">IF(K42=3,1,"")</f>
        <v>1</v>
      </c>
      <c r="N42" s="82" t="str">
        <f t="shared" ref="N42:N46" si="2">IF(L42=3,1,"")</f>
        <v/>
      </c>
    </row>
    <row r="43" spans="2:20">
      <c r="B43" s="75" t="s">
        <v>23</v>
      </c>
      <c r="C43" s="157" t="str">
        <f>IF(C36&gt;"",C36&amp;" - "&amp;G36,"")</f>
        <v>Sandra Suomalainen - Salma Hietanen</v>
      </c>
      <c r="D43" s="157"/>
      <c r="E43" s="76"/>
      <c r="F43" s="77">
        <v>-7</v>
      </c>
      <c r="G43" s="77">
        <v>8</v>
      </c>
      <c r="H43" s="77">
        <v>7</v>
      </c>
      <c r="I43" s="77">
        <v>9</v>
      </c>
      <c r="J43" s="83"/>
      <c r="K43" s="67">
        <f>IF(ISBLANK(F43),"",COUNTIF(F43:J43,"&gt;=0"))</f>
        <v>3</v>
      </c>
      <c r="L43" s="84">
        <f>IF(ISBLANK(F43),"",IF(LEFT(F43)="-",1,0)+IF(LEFT(G43)="-",1,0)+IF(LEFT(H43)="-",1,0)+IF(LEFT(I43)="-",1,0)+IF(LEFT(J43)="-",1,0))</f>
        <v>1</v>
      </c>
      <c r="M43" s="85">
        <f t="shared" si="1"/>
        <v>1</v>
      </c>
      <c r="N43" s="86" t="str">
        <f t="shared" si="2"/>
        <v/>
      </c>
    </row>
    <row r="44" spans="2:20">
      <c r="B44" s="87" t="s">
        <v>39</v>
      </c>
      <c r="C44" s="88" t="str">
        <f>IF(C38&gt;"",C38&amp;" / "&amp;C39,"")</f>
        <v>Iina Hietalahti / Sandra Suomalainen</v>
      </c>
      <c r="D44" s="88" t="str">
        <f>IF(G38&gt;"",G38&amp;" / "&amp;G39,"")</f>
        <v>Iida Patosalmi / Salma Hietanen</v>
      </c>
      <c r="E44" s="89"/>
      <c r="F44" s="77">
        <v>-7</v>
      </c>
      <c r="G44" s="77">
        <v>3</v>
      </c>
      <c r="H44" s="77">
        <v>1</v>
      </c>
      <c r="I44" s="77">
        <v>-9</v>
      </c>
      <c r="J44" s="83">
        <v>6</v>
      </c>
      <c r="K44" s="67">
        <f>IF(ISBLANK(F44),"",COUNTIF(F44:J44,"&gt;=0"))</f>
        <v>3</v>
      </c>
      <c r="L44" s="84">
        <f>IF(ISBLANK(F44),"",IF(LEFT(F44)="-",1,0)+IF(LEFT(G44)="-",1,0)+IF(LEFT(H44)="-",1,0)+IF(LEFT(I44)="-",1,0)+IF(LEFT(J44)="-",1,0))</f>
        <v>2</v>
      </c>
      <c r="M44" s="85">
        <f t="shared" si="1"/>
        <v>1</v>
      </c>
      <c r="N44" s="86" t="str">
        <f t="shared" si="2"/>
        <v/>
      </c>
    </row>
    <row r="45" spans="2:20">
      <c r="B45" s="75" t="s">
        <v>25</v>
      </c>
      <c r="C45" s="157" t="str">
        <f>IF(C35&gt;"",C35&amp;" - "&amp;G36,"")</f>
        <v>Iina Hietalahti - Salma Hietanen</v>
      </c>
      <c r="D45" s="157"/>
      <c r="E45" s="76"/>
      <c r="F45" s="77"/>
      <c r="G45" s="77"/>
      <c r="H45" s="77"/>
      <c r="I45" s="77"/>
      <c r="J45" s="83"/>
      <c r="K45" s="67" t="str">
        <f>IF(ISBLANK(F45),"",COUNTIF(F45:J45,"&gt;=0"))</f>
        <v/>
      </c>
      <c r="L45" s="84" t="str">
        <f>IF(ISBLANK(F45),"",IF(LEFT(F45)="-",1,0)+IF(LEFT(G45)="-",1,0)+IF(LEFT(H45)="-",1,0)+IF(LEFT(I45)="-",1,0)+IF(LEFT(J45)="-",1,0))</f>
        <v/>
      </c>
      <c r="M45" s="85" t="str">
        <f t="shared" si="1"/>
        <v/>
      </c>
      <c r="N45" s="86" t="str">
        <f t="shared" si="2"/>
        <v/>
      </c>
    </row>
    <row r="46" spans="2:20" ht="15" thickBot="1">
      <c r="B46" s="75" t="s">
        <v>26</v>
      </c>
      <c r="C46" s="157" t="str">
        <f>IF(C36&gt;"",C36&amp;" - "&amp;G35,"")</f>
        <v>Sandra Suomalainen - Iida Patosalmi</v>
      </c>
      <c r="D46" s="157"/>
      <c r="E46" s="76"/>
      <c r="F46" s="77"/>
      <c r="G46" s="77"/>
      <c r="H46" s="77"/>
      <c r="I46" s="77"/>
      <c r="J46" s="83"/>
      <c r="K46" s="70" t="str">
        <f>IF(ISBLANK(F46),"",COUNTIF(F46:J46,"&gt;=0"))</f>
        <v/>
      </c>
      <c r="L46" s="90" t="str">
        <f>IF(ISBLANK(F46),"",IF(LEFT(F46)="-",1,0)+IF(LEFT(G46)="-",1,0)+IF(LEFT(H46)="-",1,0)+IF(LEFT(I46)="-",1,0)+IF(LEFT(J46)="-",1,0))</f>
        <v/>
      </c>
      <c r="M46" s="91" t="str">
        <f t="shared" si="1"/>
        <v/>
      </c>
      <c r="N46" s="92" t="str">
        <f t="shared" si="2"/>
        <v/>
      </c>
    </row>
    <row r="47" spans="2:20" ht="18.600000000000001" thickBot="1">
      <c r="B47" s="54"/>
      <c r="F47" s="93"/>
      <c r="G47" s="93"/>
      <c r="H47" s="93"/>
      <c r="I47" s="158" t="s">
        <v>27</v>
      </c>
      <c r="J47" s="158"/>
      <c r="K47" s="94">
        <f>COUNTIF(K42:K46,"=3")</f>
        <v>3</v>
      </c>
      <c r="L47" s="95">
        <f>COUNTIF(L42:L46,"=3")</f>
        <v>0</v>
      </c>
      <c r="M47" s="96">
        <f>SUM(M42:M46)</f>
        <v>3</v>
      </c>
      <c r="N47" s="97">
        <f>SUM(N42:N46)</f>
        <v>0</v>
      </c>
    </row>
    <row r="48" spans="2:20">
      <c r="B48" s="98" t="s">
        <v>28</v>
      </c>
      <c r="N48" s="58"/>
    </row>
    <row r="49" spans="2:14">
      <c r="B49" s="99" t="s">
        <v>29</v>
      </c>
      <c r="D49" s="100" t="s">
        <v>30</v>
      </c>
      <c r="F49" s="100" t="s">
        <v>31</v>
      </c>
      <c r="G49" s="100"/>
      <c r="H49" s="101"/>
      <c r="J49" s="151" t="s">
        <v>32</v>
      </c>
      <c r="K49" s="151"/>
      <c r="L49" s="151"/>
      <c r="M49" s="151"/>
      <c r="N49" s="152"/>
    </row>
    <row r="50" spans="2:14" ht="21.6" thickBot="1">
      <c r="B50" s="153"/>
      <c r="C50" s="154"/>
      <c r="D50" s="154"/>
      <c r="E50" s="93"/>
      <c r="F50" s="154"/>
      <c r="G50" s="154"/>
      <c r="H50" s="154"/>
      <c r="I50" s="154"/>
      <c r="J50" s="155" t="str">
        <f>IF(M47=3,C34,IF(N47=3,G34,""))</f>
        <v>PTS Sherwood 1</v>
      </c>
      <c r="K50" s="155"/>
      <c r="L50" s="155"/>
      <c r="M50" s="155"/>
      <c r="N50" s="156"/>
    </row>
    <row r="51" spans="2:14" ht="6" customHeight="1"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</row>
    <row r="52" spans="2:14" ht="8.25" customHeight="1"/>
    <row r="56" spans="2:14">
      <c r="B56" s="49"/>
      <c r="C56" s="50"/>
      <c r="D56" s="50"/>
      <c r="E56" s="50"/>
      <c r="F56" s="51"/>
      <c r="G56" s="52" t="s">
        <v>0</v>
      </c>
      <c r="H56" s="53"/>
      <c r="I56" s="167" t="s">
        <v>40</v>
      </c>
      <c r="J56" s="168"/>
      <c r="K56" s="168"/>
      <c r="L56" s="168"/>
      <c r="M56" s="168"/>
      <c r="N56" s="169"/>
    </row>
    <row r="57" spans="2:14">
      <c r="B57" s="54"/>
      <c r="C57" s="10" t="s">
        <v>2</v>
      </c>
      <c r="D57" s="10"/>
      <c r="F57" s="5"/>
      <c r="G57" s="52" t="s">
        <v>3</v>
      </c>
      <c r="H57" s="55"/>
      <c r="I57" s="167" t="s">
        <v>4</v>
      </c>
      <c r="J57" s="168"/>
      <c r="K57" s="168"/>
      <c r="L57" s="168"/>
      <c r="M57" s="168"/>
      <c r="N57" s="169"/>
    </row>
    <row r="58" spans="2:14" ht="15.6">
      <c r="B58" s="54"/>
      <c r="C58" s="56" t="s">
        <v>34</v>
      </c>
      <c r="D58" s="56"/>
      <c r="F58" s="5"/>
      <c r="G58" s="52" t="s">
        <v>5</v>
      </c>
      <c r="H58" s="55"/>
      <c r="I58" s="167" t="s">
        <v>41</v>
      </c>
      <c r="J58" s="168"/>
      <c r="K58" s="168"/>
      <c r="L58" s="168"/>
      <c r="M58" s="168"/>
      <c r="N58" s="169"/>
    </row>
    <row r="59" spans="2:14" ht="15.6">
      <c r="B59" s="54"/>
      <c r="C59" t="s">
        <v>35</v>
      </c>
      <c r="D59" s="56"/>
      <c r="F59" s="5"/>
      <c r="G59" s="52" t="s">
        <v>36</v>
      </c>
      <c r="H59" s="55"/>
      <c r="I59" s="168">
        <v>44695</v>
      </c>
      <c r="J59" s="168"/>
      <c r="K59" s="168"/>
      <c r="L59" s="168"/>
      <c r="M59" s="168"/>
      <c r="N59" s="169"/>
    </row>
    <row r="60" spans="2:14" ht="15" thickBot="1">
      <c r="B60" s="54"/>
      <c r="N60" s="58"/>
    </row>
    <row r="61" spans="2:14">
      <c r="B61" s="59" t="s">
        <v>10</v>
      </c>
      <c r="C61" s="170" t="s">
        <v>55</v>
      </c>
      <c r="D61" s="170"/>
      <c r="E61" s="60"/>
      <c r="F61" s="61" t="s">
        <v>11</v>
      </c>
      <c r="G61" s="170" t="s">
        <v>125</v>
      </c>
      <c r="H61" s="170"/>
      <c r="I61" s="170"/>
      <c r="J61" s="170"/>
      <c r="K61" s="170"/>
      <c r="L61" s="170"/>
      <c r="M61" s="170"/>
      <c r="N61" s="171"/>
    </row>
    <row r="62" spans="2:14">
      <c r="B62" s="62" t="s">
        <v>12</v>
      </c>
      <c r="C62" s="159" t="s">
        <v>197</v>
      </c>
      <c r="D62" s="159"/>
      <c r="E62" s="63"/>
      <c r="F62" s="64" t="s">
        <v>13</v>
      </c>
      <c r="G62" s="159" t="s">
        <v>126</v>
      </c>
      <c r="H62" s="159"/>
      <c r="I62" s="159"/>
      <c r="J62" s="159"/>
      <c r="K62" s="159"/>
      <c r="L62" s="159"/>
      <c r="M62" s="159"/>
      <c r="N62" s="160"/>
    </row>
    <row r="63" spans="2:14">
      <c r="B63" s="62" t="s">
        <v>14</v>
      </c>
      <c r="C63" s="159" t="s">
        <v>196</v>
      </c>
      <c r="D63" s="159"/>
      <c r="E63" s="63"/>
      <c r="F63" s="64" t="s">
        <v>15</v>
      </c>
      <c r="G63" s="159" t="s">
        <v>127</v>
      </c>
      <c r="H63" s="159"/>
      <c r="I63" s="159"/>
      <c r="J63" s="159"/>
      <c r="K63" s="159"/>
      <c r="L63" s="159"/>
      <c r="M63" s="159"/>
      <c r="N63" s="160"/>
    </row>
    <row r="64" spans="2:14">
      <c r="B64" s="164" t="s">
        <v>37</v>
      </c>
      <c r="C64" s="165"/>
      <c r="D64" s="165"/>
      <c r="E64" s="65"/>
      <c r="F64" s="165" t="s">
        <v>37</v>
      </c>
      <c r="G64" s="165"/>
      <c r="H64" s="165"/>
      <c r="I64" s="165"/>
      <c r="J64" s="165"/>
      <c r="K64" s="165"/>
      <c r="L64" s="165"/>
      <c r="M64" s="165"/>
      <c r="N64" s="166"/>
    </row>
    <row r="65" spans="2:14">
      <c r="B65" s="66" t="s">
        <v>38</v>
      </c>
      <c r="C65" s="159" t="s">
        <v>197</v>
      </c>
      <c r="D65" s="159"/>
      <c r="E65" s="63"/>
      <c r="F65" s="67" t="s">
        <v>38</v>
      </c>
      <c r="G65" s="159" t="s">
        <v>126</v>
      </c>
      <c r="H65" s="159"/>
      <c r="I65" s="159"/>
      <c r="J65" s="159"/>
      <c r="K65" s="159"/>
      <c r="L65" s="159"/>
      <c r="M65" s="159"/>
      <c r="N65" s="160"/>
    </row>
    <row r="66" spans="2:14" ht="15" thickBot="1">
      <c r="B66" s="68" t="s">
        <v>38</v>
      </c>
      <c r="C66" s="161" t="s">
        <v>196</v>
      </c>
      <c r="D66" s="161"/>
      <c r="E66" s="69"/>
      <c r="F66" s="70" t="s">
        <v>38</v>
      </c>
      <c r="G66" s="161" t="s">
        <v>127</v>
      </c>
      <c r="H66" s="161"/>
      <c r="I66" s="161"/>
      <c r="J66" s="161"/>
      <c r="K66" s="161"/>
      <c r="L66" s="161"/>
      <c r="M66" s="161"/>
      <c r="N66" s="162"/>
    </row>
    <row r="67" spans="2:14">
      <c r="B67" s="54"/>
      <c r="N67" s="58"/>
    </row>
    <row r="68" spans="2:14" ht="15" thickBot="1">
      <c r="B68" s="71" t="s">
        <v>18</v>
      </c>
      <c r="F68" s="73">
        <v>1</v>
      </c>
      <c r="G68" s="73">
        <v>2</v>
      </c>
      <c r="H68" s="73">
        <v>3</v>
      </c>
      <c r="I68" s="73">
        <v>4</v>
      </c>
      <c r="J68" s="73">
        <v>5</v>
      </c>
      <c r="K68" s="163" t="s">
        <v>19</v>
      </c>
      <c r="L68" s="163"/>
      <c r="M68" s="73" t="s">
        <v>20</v>
      </c>
      <c r="N68" s="74" t="s">
        <v>21</v>
      </c>
    </row>
    <row r="69" spans="2:14">
      <c r="B69" s="75" t="s">
        <v>22</v>
      </c>
      <c r="C69" s="157" t="str">
        <f>IF(C62&gt;"",C62&amp;" - "&amp;G62,"")</f>
        <v>Noella Stråhlman - Sandra Suomalainen</v>
      </c>
      <c r="D69" s="157"/>
      <c r="E69" s="76"/>
      <c r="F69" s="77">
        <v>2</v>
      </c>
      <c r="G69" s="77">
        <v>2</v>
      </c>
      <c r="H69" s="77">
        <v>3</v>
      </c>
      <c r="I69" s="77"/>
      <c r="J69" s="78"/>
      <c r="K69" s="79">
        <f>IF(ISBLANK(F69),"",COUNTIF(F69:J69,"&gt;=0"))</f>
        <v>3</v>
      </c>
      <c r="L69" s="80">
        <f>IF(ISBLANK(F69),"",IF(LEFT(F69)="-",1,0)+IF(LEFT(G69)="-",1,0)+IF(LEFT(H69)="-",1,0)+IF(LEFT(I69)="-",1,0)+IF(LEFT(J69)="-",1,0))</f>
        <v>0</v>
      </c>
      <c r="M69" s="81">
        <f t="shared" ref="M69:M73" si="3">IF(K69=3,1,"")</f>
        <v>1</v>
      </c>
      <c r="N69" s="82" t="str">
        <f t="shared" ref="N69:N73" si="4">IF(L69=3,1,"")</f>
        <v/>
      </c>
    </row>
    <row r="70" spans="2:14">
      <c r="B70" s="75" t="s">
        <v>23</v>
      </c>
      <c r="C70" s="157" t="str">
        <f>IF(C63&gt;"",C63&amp;" - "&amp;G63,"")</f>
        <v>Tea Stråhlman - Iina Hietalahti</v>
      </c>
      <c r="D70" s="157"/>
      <c r="E70" s="76"/>
      <c r="F70" s="77">
        <v>2</v>
      </c>
      <c r="G70" s="77">
        <v>3</v>
      </c>
      <c r="H70" s="77">
        <v>4</v>
      </c>
      <c r="I70" s="77"/>
      <c r="J70" s="83"/>
      <c r="K70" s="67">
        <f>IF(ISBLANK(F70),"",COUNTIF(F70:J70,"&gt;=0"))</f>
        <v>3</v>
      </c>
      <c r="L70" s="84">
        <f>IF(ISBLANK(F70),"",IF(LEFT(F70)="-",1,0)+IF(LEFT(G70)="-",1,0)+IF(LEFT(H70)="-",1,0)+IF(LEFT(I70)="-",1,0)+IF(LEFT(J70)="-",1,0))</f>
        <v>0</v>
      </c>
      <c r="M70" s="85">
        <f t="shared" si="3"/>
        <v>1</v>
      </c>
      <c r="N70" s="86" t="str">
        <f t="shared" si="4"/>
        <v/>
      </c>
    </row>
    <row r="71" spans="2:14">
      <c r="B71" s="87" t="s">
        <v>39</v>
      </c>
      <c r="C71" s="88" t="str">
        <f>IF(C65&gt;"",C65&amp;" / "&amp;C66,"")</f>
        <v>Noella Stråhlman / Tea Stråhlman</v>
      </c>
      <c r="D71" s="88" t="str">
        <f>IF(G65&gt;"",G65&amp;" / "&amp;G66,"")</f>
        <v>Sandra Suomalainen / Iina Hietalahti</v>
      </c>
      <c r="E71" s="89"/>
      <c r="F71" s="77">
        <v>3</v>
      </c>
      <c r="G71" s="77">
        <v>4</v>
      </c>
      <c r="H71" s="77">
        <v>2</v>
      </c>
      <c r="I71" s="77"/>
      <c r="J71" s="83"/>
      <c r="K71" s="67">
        <f>IF(ISBLANK(F71),"",COUNTIF(F71:J71,"&gt;=0"))</f>
        <v>3</v>
      </c>
      <c r="L71" s="84">
        <f>IF(ISBLANK(F71),"",IF(LEFT(F71)="-",1,0)+IF(LEFT(G71)="-",1,0)+IF(LEFT(H71)="-",1,0)+IF(LEFT(I71)="-",1,0)+IF(LEFT(J71)="-",1,0))</f>
        <v>0</v>
      </c>
      <c r="M71" s="85">
        <f t="shared" si="3"/>
        <v>1</v>
      </c>
      <c r="N71" s="86" t="str">
        <f t="shared" si="4"/>
        <v/>
      </c>
    </row>
    <row r="72" spans="2:14">
      <c r="B72" s="75" t="s">
        <v>25</v>
      </c>
      <c r="C72" s="157" t="str">
        <f>IF(C62&gt;"",C62&amp;" - "&amp;G63,"")</f>
        <v>Noella Stråhlman - Iina Hietalahti</v>
      </c>
      <c r="D72" s="157"/>
      <c r="E72" s="76"/>
      <c r="F72" s="77"/>
      <c r="G72" s="77"/>
      <c r="H72" s="77"/>
      <c r="I72" s="77"/>
      <c r="J72" s="83"/>
      <c r="K72" s="67" t="str">
        <f>IF(ISBLANK(F72),"",COUNTIF(F72:J72,"&gt;=0"))</f>
        <v/>
      </c>
      <c r="L72" s="84" t="str">
        <f>IF(ISBLANK(F72),"",IF(LEFT(F72)="-",1,0)+IF(LEFT(G72)="-",1,0)+IF(LEFT(H72)="-",1,0)+IF(LEFT(I72)="-",1,0)+IF(LEFT(J72)="-",1,0))</f>
        <v/>
      </c>
      <c r="M72" s="85" t="str">
        <f t="shared" si="3"/>
        <v/>
      </c>
      <c r="N72" s="86" t="str">
        <f t="shared" si="4"/>
        <v/>
      </c>
    </row>
    <row r="73" spans="2:14" ht="15" thickBot="1">
      <c r="B73" s="75" t="s">
        <v>26</v>
      </c>
      <c r="C73" s="157" t="str">
        <f>IF(C63&gt;"",C63&amp;" - "&amp;G62,"")</f>
        <v>Tea Stråhlman - Sandra Suomalainen</v>
      </c>
      <c r="D73" s="157"/>
      <c r="E73" s="76"/>
      <c r="F73" s="77"/>
      <c r="G73" s="77"/>
      <c r="H73" s="77"/>
      <c r="I73" s="77"/>
      <c r="J73" s="83"/>
      <c r="K73" s="70" t="str">
        <f>IF(ISBLANK(F73),"",COUNTIF(F73:J73,"&gt;=0"))</f>
        <v/>
      </c>
      <c r="L73" s="90" t="str">
        <f>IF(ISBLANK(F73),"",IF(LEFT(F73)="-",1,0)+IF(LEFT(G73)="-",1,0)+IF(LEFT(H73)="-",1,0)+IF(LEFT(I73)="-",1,0)+IF(LEFT(J73)="-",1,0))</f>
        <v/>
      </c>
      <c r="M73" s="91" t="str">
        <f t="shared" si="3"/>
        <v/>
      </c>
      <c r="N73" s="92" t="str">
        <f t="shared" si="4"/>
        <v/>
      </c>
    </row>
    <row r="74" spans="2:14" ht="18.600000000000001" thickBot="1">
      <c r="B74" s="54"/>
      <c r="F74" s="102"/>
      <c r="G74" s="102"/>
      <c r="H74" s="102"/>
      <c r="I74" s="158" t="s">
        <v>27</v>
      </c>
      <c r="J74" s="158"/>
      <c r="K74" s="94">
        <f>COUNTIF(K69:K73,"=3")</f>
        <v>3</v>
      </c>
      <c r="L74" s="95">
        <f>COUNTIF(L69:L73,"=3")</f>
        <v>0</v>
      </c>
      <c r="M74" s="96">
        <f>SUM(M69:M73)</f>
        <v>3</v>
      </c>
      <c r="N74" s="97">
        <f>SUM(N69:N73)</f>
        <v>0</v>
      </c>
    </row>
    <row r="75" spans="2:14">
      <c r="B75" s="98" t="s">
        <v>28</v>
      </c>
      <c r="N75" s="58"/>
    </row>
    <row r="76" spans="2:14">
      <c r="B76" s="99" t="s">
        <v>29</v>
      </c>
      <c r="D76" s="100" t="s">
        <v>30</v>
      </c>
      <c r="F76" s="100" t="s">
        <v>31</v>
      </c>
      <c r="G76" s="100"/>
      <c r="H76" s="101"/>
      <c r="J76" s="151" t="s">
        <v>32</v>
      </c>
      <c r="K76" s="151"/>
      <c r="L76" s="151"/>
      <c r="M76" s="151"/>
      <c r="N76" s="152"/>
    </row>
    <row r="77" spans="2:14" ht="21.6" thickBot="1">
      <c r="B77" s="153"/>
      <c r="C77" s="154"/>
      <c r="D77" s="154"/>
      <c r="E77" s="102"/>
      <c r="F77" s="154"/>
      <c r="G77" s="154"/>
      <c r="H77" s="154"/>
      <c r="I77" s="154"/>
      <c r="J77" s="155" t="str">
        <f>IF(M74=3,C61,IF(N74=3,G61,""))</f>
        <v>PT Espoo</v>
      </c>
      <c r="K77" s="155"/>
      <c r="L77" s="155"/>
      <c r="M77" s="155"/>
      <c r="N77" s="156"/>
    </row>
    <row r="78" spans="2:14"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</row>
  </sheetData>
  <mergeCells count="78">
    <mergeCell ref="B50:D50"/>
    <mergeCell ref="F50:I50"/>
    <mergeCell ref="J50:N50"/>
    <mergeCell ref="C38:D38"/>
    <mergeCell ref="G38:N38"/>
    <mergeCell ref="C39:D39"/>
    <mergeCell ref="G39:N39"/>
    <mergeCell ref="K41:L41"/>
    <mergeCell ref="C42:D42"/>
    <mergeCell ref="C43:D43"/>
    <mergeCell ref="C45:D45"/>
    <mergeCell ref="C46:D46"/>
    <mergeCell ref="I47:J47"/>
    <mergeCell ref="J49:N49"/>
    <mergeCell ref="C35:D35"/>
    <mergeCell ref="G35:N35"/>
    <mergeCell ref="C36:D36"/>
    <mergeCell ref="G36:N36"/>
    <mergeCell ref="B37:D37"/>
    <mergeCell ref="F37:N37"/>
    <mergeCell ref="I29:N29"/>
    <mergeCell ref="I30:N30"/>
    <mergeCell ref="I31:N31"/>
    <mergeCell ref="I32:N32"/>
    <mergeCell ref="C34:D34"/>
    <mergeCell ref="G34:N34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16:D16"/>
    <mergeCell ref="C18:D18"/>
    <mergeCell ref="C19:D19"/>
    <mergeCell ref="I20:J20"/>
    <mergeCell ref="J22:N22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  <mergeCell ref="I56:N56"/>
    <mergeCell ref="I57:N57"/>
    <mergeCell ref="I58:N58"/>
    <mergeCell ref="I59:N59"/>
    <mergeCell ref="C61:D61"/>
    <mergeCell ref="G61:N61"/>
    <mergeCell ref="C62:D62"/>
    <mergeCell ref="G62:N62"/>
    <mergeCell ref="C63:D63"/>
    <mergeCell ref="G63:N63"/>
    <mergeCell ref="B64:D64"/>
    <mergeCell ref="F64:N64"/>
    <mergeCell ref="C65:D65"/>
    <mergeCell ref="G65:N65"/>
    <mergeCell ref="C66:D66"/>
    <mergeCell ref="G66:N66"/>
    <mergeCell ref="K68:L68"/>
    <mergeCell ref="J76:N76"/>
    <mergeCell ref="B77:D77"/>
    <mergeCell ref="F77:I77"/>
    <mergeCell ref="J77:N77"/>
    <mergeCell ref="C69:D69"/>
    <mergeCell ref="C70:D70"/>
    <mergeCell ref="C72:D72"/>
    <mergeCell ref="C73:D73"/>
    <mergeCell ref="I74:J7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M12 JO poolit</vt:lpstr>
      <vt:lpstr>M12 JO taulukot</vt:lpstr>
      <vt:lpstr>M12 JO jatko</vt:lpstr>
      <vt:lpstr>M12 JO jatkotaulukko</vt:lpstr>
      <vt:lpstr>M18 JO poolit</vt:lpstr>
      <vt:lpstr>M18 JO taulukot</vt:lpstr>
      <vt:lpstr>M18 JO jatko</vt:lpstr>
      <vt:lpstr>M18 JO jatkotaulukko</vt:lpstr>
      <vt:lpstr>N12 JO pooli</vt:lpstr>
      <vt:lpstr>N12 JO taulukot</vt:lpstr>
      <vt:lpstr>N18 JO pooli</vt:lpstr>
      <vt:lpstr>N18 JO taulukot</vt:lpstr>
      <vt:lpstr>NN18 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Jyrki Ylenius</dc:creator>
  <cp:lastModifiedBy>Jyrki Ylenius</cp:lastModifiedBy>
  <cp:lastPrinted>2022-05-14T14:46:02Z</cp:lastPrinted>
  <dcterms:created xsi:type="dcterms:W3CDTF">2022-05-06T02:51:07Z</dcterms:created>
  <dcterms:modified xsi:type="dcterms:W3CDTF">2022-05-14T17:57:25Z</dcterms:modified>
</cp:coreProperties>
</file>